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3980" windowHeight="8640" activeTab="0"/>
  </bookViews>
  <sheets>
    <sheet name="Pipe Dimensions" sheetId="1" r:id="rId1"/>
    <sheet name="HDPE Pipe Dimensions" sheetId="2" r:id="rId2"/>
    <sheet name="Major Line Sizing" sheetId="3" r:id="rId3"/>
    <sheet name="Weir Calculations" sheetId="4" r:id="rId4"/>
    <sheet name="Orifice-Nozzel Flow" sheetId="5" r:id="rId5"/>
    <sheet name="Angle Flanges" sheetId="6" r:id="rId6"/>
    <sheet name="Pipe Bolting" sheetId="7" r:id="rId7"/>
  </sheets>
  <definedNames/>
  <calcPr fullCalcOnLoad="1"/>
</workbook>
</file>

<file path=xl/sharedStrings.xml><?xml version="1.0" encoding="utf-8"?>
<sst xmlns="http://schemas.openxmlformats.org/spreadsheetml/2006/main" count="795" uniqueCount="288">
  <si>
    <t>Nominal</t>
  </si>
  <si>
    <t>Outside</t>
  </si>
  <si>
    <t>Diameter</t>
  </si>
  <si>
    <t>5S</t>
  </si>
  <si>
    <t>10S</t>
  </si>
  <si>
    <t>LW</t>
  </si>
  <si>
    <t>STD</t>
  </si>
  <si>
    <t>40S</t>
  </si>
  <si>
    <t>XS</t>
  </si>
  <si>
    <t>XXS</t>
  </si>
  <si>
    <t>WALL THICKNESS</t>
  </si>
  <si>
    <t>INSIDE DIAMETER</t>
  </si>
  <si>
    <t>FLOW AREA</t>
  </si>
  <si>
    <t>AREA OF METAL</t>
  </si>
  <si>
    <t>(inches)</t>
  </si>
  <si>
    <t>(square inches)</t>
  </si>
  <si>
    <t>(pounds/foot</t>
  </si>
  <si>
    <t xml:space="preserve">WEIGHT OF PIPE </t>
  </si>
  <si>
    <t>ss =</t>
  </si>
  <si>
    <t>cs =</t>
  </si>
  <si>
    <t>lbs/in^3</t>
  </si>
  <si>
    <t>lbs/ft^3</t>
  </si>
  <si>
    <t>WEIGHT OF WATER</t>
  </si>
  <si>
    <t>Water</t>
  </si>
  <si>
    <t>(pounds/foot)</t>
  </si>
  <si>
    <t>Nominal Pipe Diameter</t>
  </si>
  <si>
    <t>80s</t>
  </si>
  <si>
    <t>Outside Diameter</t>
  </si>
  <si>
    <t>Wall Thickness</t>
  </si>
  <si>
    <t>Inside diameter</t>
  </si>
  <si>
    <t>Flow Area</t>
  </si>
  <si>
    <t>Weight of Water</t>
  </si>
  <si>
    <t>Weight of Pipe</t>
  </si>
  <si>
    <t>inches</t>
  </si>
  <si>
    <t>lb/foot</t>
  </si>
  <si>
    <t>20</t>
  </si>
  <si>
    <t>40</t>
  </si>
  <si>
    <t>80</t>
  </si>
  <si>
    <t>10</t>
  </si>
  <si>
    <t>30</t>
  </si>
  <si>
    <t>60</t>
  </si>
  <si>
    <t>100</t>
  </si>
  <si>
    <t>120</t>
  </si>
  <si>
    <t>140</t>
  </si>
  <si>
    <t>160</t>
  </si>
  <si>
    <t>Enter Nominal Pipe Diameter &amp; Pipe Schedule</t>
  </si>
  <si>
    <t>To Obtain the Dimensions of a Pipe</t>
  </si>
  <si>
    <t>Pipe Schedule</t>
  </si>
  <si>
    <t>High</t>
  </si>
  <si>
    <t>Aveage</t>
  </si>
  <si>
    <t>Low</t>
  </si>
  <si>
    <t>Design</t>
  </si>
  <si>
    <t>Cement Lined or Cement</t>
  </si>
  <si>
    <t>Fibre</t>
  </si>
  <si>
    <t>Copper, Brass, glass</t>
  </si>
  <si>
    <t>Wood stave</t>
  </si>
  <si>
    <t>Seamless Steel</t>
  </si>
  <si>
    <t xml:space="preserve">Iron </t>
  </si>
  <si>
    <t>Tar Coated</t>
  </si>
  <si>
    <t>Concrete</t>
  </si>
  <si>
    <t>Corrugated Steel</t>
  </si>
  <si>
    <t>Head Loss (ft/100ft)</t>
  </si>
  <si>
    <t>Flow</t>
  </si>
  <si>
    <t>g/min</t>
  </si>
  <si>
    <t>C Factor</t>
  </si>
  <si>
    <t>Feet</t>
  </si>
  <si>
    <t>Velocity</t>
  </si>
  <si>
    <t>Ft/sec</t>
  </si>
  <si>
    <t>Velocity Head</t>
  </si>
  <si>
    <t>Total Weight</t>
  </si>
  <si>
    <t>Enter Nominal Pipe Diameter, Pipe Schedule, Flow  (g.min), &amp; C Factor</t>
  </si>
  <si>
    <t>William &amp; Hazen Coefficient (C)</t>
  </si>
  <si>
    <t>d =0.3586*q^0.478</t>
  </si>
  <si>
    <t>d =0.256*q^0.43</t>
  </si>
  <si>
    <t>d =0.4803*q^0.41</t>
  </si>
  <si>
    <t>d =0.4138*q^0.41</t>
  </si>
  <si>
    <t xml:space="preserve">Pump Suction Pipes : </t>
  </si>
  <si>
    <t xml:space="preserve">Pump Discharge Pipes : </t>
  </si>
  <si>
    <t xml:space="preserve">Main circuits : </t>
  </si>
  <si>
    <t xml:space="preserve">Leads off main circuits : </t>
  </si>
  <si>
    <t>inches^2</t>
  </si>
  <si>
    <t>C</t>
  </si>
  <si>
    <t>Rectangular Weir</t>
  </si>
  <si>
    <t>(g/min)</t>
  </si>
  <si>
    <t>Length</t>
  </si>
  <si>
    <t>Head</t>
  </si>
  <si>
    <t>Notch Weir</t>
  </si>
  <si>
    <t>90 deg Notch Weir</t>
  </si>
  <si>
    <t>60 deg Notch Weir</t>
  </si>
  <si>
    <t xml:space="preserve">To use enter the required data </t>
  </si>
  <si>
    <t xml:space="preserve"> in the highlighted cells</t>
  </si>
  <si>
    <t>Standard Angle Flanges</t>
  </si>
  <si>
    <t>Order Size</t>
  </si>
  <si>
    <t>Inside Diameter</t>
  </si>
  <si>
    <t>Height</t>
  </si>
  <si>
    <t>Width</t>
  </si>
  <si>
    <t>Gauge</t>
  </si>
  <si>
    <t>Bolt Circle</t>
  </si>
  <si>
    <t>Bolt Size</t>
  </si>
  <si>
    <t>Number of Holes</t>
  </si>
  <si>
    <t>Approx. Wt. Lbs</t>
  </si>
  <si>
    <t>6"</t>
  </si>
  <si>
    <t>6(1/8)"</t>
  </si>
  <si>
    <t>1(1/4)"</t>
  </si>
  <si>
    <t>11 GA.</t>
  </si>
  <si>
    <t>7(1/2)"</t>
  </si>
  <si>
    <t>(3/8)"</t>
  </si>
  <si>
    <t>7"</t>
  </si>
  <si>
    <t>7(1/8)"</t>
  </si>
  <si>
    <t>8(1/2)"</t>
  </si>
  <si>
    <t>8"</t>
  </si>
  <si>
    <t>8(1/8)"</t>
  </si>
  <si>
    <t>9(1/2)"</t>
  </si>
  <si>
    <t>9"</t>
  </si>
  <si>
    <t>9(1/8)"</t>
  </si>
  <si>
    <t>10(5/8)"</t>
  </si>
  <si>
    <t>10"</t>
  </si>
  <si>
    <t>10(1/8)"</t>
  </si>
  <si>
    <t>11(1/2)"</t>
  </si>
  <si>
    <t>11"</t>
  </si>
  <si>
    <t>11(1/8)"</t>
  </si>
  <si>
    <t>12(3/4)"</t>
  </si>
  <si>
    <t>12"</t>
  </si>
  <si>
    <t>12(3/16)"</t>
  </si>
  <si>
    <t>1(1/2)"</t>
  </si>
  <si>
    <t>13(13/16)"</t>
  </si>
  <si>
    <t>13"</t>
  </si>
  <si>
    <t>13(3/16)"</t>
  </si>
  <si>
    <t>15"</t>
  </si>
  <si>
    <t>14"</t>
  </si>
  <si>
    <t>14(3/16)"</t>
  </si>
  <si>
    <t>16"</t>
  </si>
  <si>
    <t>15(3/16)"</t>
  </si>
  <si>
    <t>7 GA.</t>
  </si>
  <si>
    <t>17"</t>
  </si>
  <si>
    <t>16(3/16)"</t>
  </si>
  <si>
    <t>18"</t>
  </si>
  <si>
    <t>17(3/16)"</t>
  </si>
  <si>
    <t>19"</t>
  </si>
  <si>
    <t>18(3/16)"</t>
  </si>
  <si>
    <t>19(3/4)"</t>
  </si>
  <si>
    <t>19(3/16)"</t>
  </si>
  <si>
    <t>20(3/4)"</t>
  </si>
  <si>
    <t>20"</t>
  </si>
  <si>
    <t>20(3/16)"</t>
  </si>
  <si>
    <t>21(3/4)"</t>
  </si>
  <si>
    <t>21"</t>
  </si>
  <si>
    <t>21(3/16)"</t>
  </si>
  <si>
    <t>22(3/4)"</t>
  </si>
  <si>
    <t>22"</t>
  </si>
  <si>
    <t>22(3/16)"</t>
  </si>
  <si>
    <t>23(3/4)"</t>
  </si>
  <si>
    <t>23"</t>
  </si>
  <si>
    <t>23(3/16)"</t>
  </si>
  <si>
    <t>24(7/8)"</t>
  </si>
  <si>
    <t>24"</t>
  </si>
  <si>
    <t>24(3/16)"</t>
  </si>
  <si>
    <t>25(3/4)"</t>
  </si>
  <si>
    <t>25"</t>
  </si>
  <si>
    <t>25(3/16)"</t>
  </si>
  <si>
    <t>26(7/8)"</t>
  </si>
  <si>
    <t>26"</t>
  </si>
  <si>
    <t>26(3/16)"</t>
  </si>
  <si>
    <t>2"</t>
  </si>
  <si>
    <t>28(3/8)"</t>
  </si>
  <si>
    <t>27"</t>
  </si>
  <si>
    <t>27(3/16)"</t>
  </si>
  <si>
    <t>29(3/8)"</t>
  </si>
  <si>
    <t>28"</t>
  </si>
  <si>
    <t>28(3/16)"</t>
  </si>
  <si>
    <t>30(3/8)"</t>
  </si>
  <si>
    <t>29"</t>
  </si>
  <si>
    <t>29(3/16)"</t>
  </si>
  <si>
    <t>31(3/8)"</t>
  </si>
  <si>
    <t>30"</t>
  </si>
  <si>
    <t>30(3/16)"</t>
  </si>
  <si>
    <t>32(3/8)"</t>
  </si>
  <si>
    <t>31"</t>
  </si>
  <si>
    <t>31(3/16)"</t>
  </si>
  <si>
    <t>33(3/8)"</t>
  </si>
  <si>
    <t>32"</t>
  </si>
  <si>
    <t>32(3/16)"</t>
  </si>
  <si>
    <t>34(3/8)"</t>
  </si>
  <si>
    <t>33"</t>
  </si>
  <si>
    <t>33(3/16)"</t>
  </si>
  <si>
    <t>35(3/8)"</t>
  </si>
  <si>
    <t>34"</t>
  </si>
  <si>
    <t>34(3/16)"</t>
  </si>
  <si>
    <t>36(3/8)"</t>
  </si>
  <si>
    <t>35"</t>
  </si>
  <si>
    <t>35(3/16)"</t>
  </si>
  <si>
    <t>37(3/8)"</t>
  </si>
  <si>
    <t>36"</t>
  </si>
  <si>
    <t>36(3/16)"</t>
  </si>
  <si>
    <t>38(3/8)"</t>
  </si>
  <si>
    <t>37"</t>
  </si>
  <si>
    <t>37(3/16)"</t>
  </si>
  <si>
    <t>39(3/8)"</t>
  </si>
  <si>
    <t>38"</t>
  </si>
  <si>
    <t>38(3/16)"</t>
  </si>
  <si>
    <t>40(3/8)"</t>
  </si>
  <si>
    <t>39"</t>
  </si>
  <si>
    <t>39(3/16)"</t>
  </si>
  <si>
    <t>41(3/8)"</t>
  </si>
  <si>
    <t>40"</t>
  </si>
  <si>
    <t>40(3/16)"</t>
  </si>
  <si>
    <t>42(3/8)"</t>
  </si>
  <si>
    <t>41"</t>
  </si>
  <si>
    <t>41(3/16)"</t>
  </si>
  <si>
    <t>43(3/8)"</t>
  </si>
  <si>
    <t>42"</t>
  </si>
  <si>
    <t>42(3/16)"</t>
  </si>
  <si>
    <t>44(3/8)"</t>
  </si>
  <si>
    <t>43"</t>
  </si>
  <si>
    <t>43(3/16)"</t>
  </si>
  <si>
    <t>45(3/8)"</t>
  </si>
  <si>
    <t>44"</t>
  </si>
  <si>
    <t>44(3/16)"</t>
  </si>
  <si>
    <t>46(3/8)"</t>
  </si>
  <si>
    <t>45"</t>
  </si>
  <si>
    <t>45(3/16)"</t>
  </si>
  <si>
    <t>47(3/8)"</t>
  </si>
  <si>
    <t>46"</t>
  </si>
  <si>
    <t>46(3/16)"</t>
  </si>
  <si>
    <t>48(3/8)"</t>
  </si>
  <si>
    <t>47"</t>
  </si>
  <si>
    <t>47(3/16)"</t>
  </si>
  <si>
    <t>49(3/8)"</t>
  </si>
  <si>
    <t>48"</t>
  </si>
  <si>
    <t>48(3/16)"</t>
  </si>
  <si>
    <t>50(3/8)"</t>
  </si>
  <si>
    <t>49"</t>
  </si>
  <si>
    <t>49(3/16)"</t>
  </si>
  <si>
    <t>51(3/8)"</t>
  </si>
  <si>
    <t>50"</t>
  </si>
  <si>
    <t>50(3/16)"</t>
  </si>
  <si>
    <t>52(3/8)"</t>
  </si>
  <si>
    <t>Standard Steel Flanges are available for immediate shipment.</t>
  </si>
  <si>
    <t>Electro Galvanized Flanges are available with in 3 days.</t>
  </si>
  <si>
    <t>Stainless Steel and Aluminum Flanges are also available, delivery time and pricing are per quote.</t>
  </si>
  <si>
    <t>Flow gal/min</t>
  </si>
  <si>
    <t>Q</t>
  </si>
  <si>
    <t>d</t>
  </si>
  <si>
    <t>Orifice diameter (inch)</t>
  </si>
  <si>
    <t>Pipe diameter (inch)</t>
  </si>
  <si>
    <t>D</t>
  </si>
  <si>
    <t>Differential head (feet)</t>
  </si>
  <si>
    <t>h</t>
  </si>
  <si>
    <t>Discharge Coefficient</t>
  </si>
  <si>
    <t>K</t>
  </si>
  <si>
    <t>Sharp Edged</t>
  </si>
  <si>
    <t>Re-entrant Tube (L/D =.5)</t>
  </si>
  <si>
    <t>Re-entrant Tube (L/D =1)</t>
  </si>
  <si>
    <t>Square Edged (turbulant)</t>
  </si>
  <si>
    <t>Square Edged (laminar)</t>
  </si>
  <si>
    <t>Well rounded</t>
  </si>
  <si>
    <t>feet</t>
  </si>
  <si>
    <t>1.5</t>
  </si>
  <si>
    <t>d/D</t>
  </si>
  <si>
    <t>&lt;0.3</t>
  </si>
  <si>
    <t>&gt;0.3</t>
  </si>
  <si>
    <t>.61</t>
  </si>
  <si>
    <t>175</t>
  </si>
  <si>
    <t>.3</t>
  </si>
  <si>
    <t>Flange Bolts</t>
  </si>
  <si>
    <t>Qty</t>
  </si>
  <si>
    <t>Size</t>
  </si>
  <si>
    <t>Gasket</t>
  </si>
  <si>
    <t>Stud</t>
  </si>
  <si>
    <t>Mach</t>
  </si>
  <si>
    <t>ID</t>
  </si>
  <si>
    <t>OD</t>
  </si>
  <si>
    <t>Series 150 Flange Raised Face</t>
  </si>
  <si>
    <t>Series 300 Flange Raised Face</t>
  </si>
  <si>
    <t>S</t>
  </si>
  <si>
    <t>V</t>
  </si>
  <si>
    <t>A</t>
  </si>
  <si>
    <t>Major Line Sizing</t>
  </si>
  <si>
    <t>AREA OF HDPE</t>
  </si>
  <si>
    <t>92</t>
  </si>
  <si>
    <t xml:space="preserve"> </t>
  </si>
  <si>
    <t>8346</t>
  </si>
  <si>
    <t>HDPE/PE/PVC</t>
  </si>
  <si>
    <t>1500</t>
  </si>
  <si>
    <t>Steel</t>
  </si>
  <si>
    <t>HDPE</t>
  </si>
  <si>
    <r>
      <t>SMART DOG MINING</t>
    </r>
    <r>
      <rPr>
        <b/>
        <i/>
        <vertAlign val="superscript"/>
        <sz val="12"/>
        <color indexed="63"/>
        <rFont val="Arial"/>
        <family val="2"/>
      </rPr>
      <t>TM</t>
    </r>
  </si>
  <si>
    <r>
      <t>I</t>
    </r>
    <r>
      <rPr>
        <b/>
        <i/>
        <sz val="14"/>
        <color indexed="63"/>
        <rFont val="Arial"/>
        <family val="2"/>
      </rPr>
      <t>t takes a smart dog to find hidden treasures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</si>
</sst>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[$-409]dddd\,\ mmmm\ dd\,\ yyyy"/>
    <numFmt numFmtId="170" formatCode="[$-409]h:mm:ss\ AM/PM"/>
    <numFmt numFmtId="171" formatCode="_(* #,##0.000_);_(* \(#,##0.000\);_(* &quot;-&quot;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&quot;$&quot;#,##0.00"/>
    <numFmt numFmtId="178" formatCode="[$-409]dddd\,\ mmmm\ d\,\ yyyy"/>
  </numFmts>
  <fonts count="48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i/>
      <sz val="12"/>
      <color indexed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vertAlign val="superscript"/>
      <sz val="12"/>
      <color indexed="63"/>
      <name val="Arial"/>
      <family val="2"/>
    </font>
    <font>
      <b/>
      <i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63"/>
      <name val="Arial"/>
      <family val="2"/>
    </font>
    <font>
      <b/>
      <i/>
      <sz val="24"/>
      <color indexed="63"/>
      <name val="Arial"/>
      <family val="2"/>
    </font>
    <font>
      <b/>
      <i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4"/>
      <color rgb="FF393939"/>
      <name val="Arial"/>
      <family val="2"/>
    </font>
    <font>
      <b/>
      <i/>
      <sz val="12"/>
      <color rgb="FF393939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vertical="top"/>
      <protection/>
    </xf>
    <xf numFmtId="1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2" fontId="1" fillId="0" borderId="10" xfId="0" applyNumberFormat="1" applyFont="1" applyBorder="1" applyAlignment="1">
      <alignment horizontal="center"/>
    </xf>
    <xf numFmtId="12" fontId="1" fillId="0" borderId="0" xfId="0" applyNumberFormat="1" applyFont="1" applyAlignment="1">
      <alignment horizontal="center"/>
    </xf>
    <xf numFmtId="13" fontId="1" fillId="0" borderId="10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/>
    </xf>
    <xf numFmtId="2" fontId="3" fillId="34" borderId="14" xfId="0" applyNumberFormat="1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2" fontId="5" fillId="33" borderId="10" xfId="0" applyNumberFormat="1" applyFont="1" applyFill="1" applyBorder="1" applyAlignment="1" applyProtection="1">
      <alignment horizontal="center"/>
      <protection locked="0"/>
    </xf>
    <xf numFmtId="49" fontId="5" fillId="33" borderId="12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 horizontal="center"/>
    </xf>
    <xf numFmtId="1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5" fillId="33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12" fontId="0" fillId="35" borderId="16" xfId="0" applyNumberFormat="1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top" wrapText="1"/>
    </xf>
    <xf numFmtId="165" fontId="0" fillId="35" borderId="16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65" fontId="0" fillId="0" borderId="16" xfId="0" applyNumberFormat="1" applyFont="1" applyBorder="1" applyAlignment="1">
      <alignment horizontal="center" vertical="top" wrapText="1"/>
    </xf>
    <xf numFmtId="12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39" fontId="5" fillId="33" borderId="17" xfId="42" applyNumberFormat="1" applyFont="1" applyFill="1" applyBorder="1" applyAlignment="1" applyProtection="1">
      <alignment horizontal="center" vertical="top"/>
      <protection locked="0"/>
    </xf>
    <xf numFmtId="39" fontId="5" fillId="33" borderId="18" xfId="42" applyNumberFormat="1" applyFont="1" applyFill="1" applyBorder="1" applyAlignment="1" applyProtection="1">
      <alignment horizontal="center" vertical="top"/>
      <protection locked="0"/>
    </xf>
    <xf numFmtId="39" fontId="5" fillId="33" borderId="11" xfId="42" applyNumberFormat="1" applyFont="1" applyFill="1" applyBorder="1" applyAlignment="1" applyProtection="1">
      <alignment horizontal="center" vertical="top"/>
      <protection locked="0"/>
    </xf>
    <xf numFmtId="39" fontId="2" fillId="33" borderId="17" xfId="42" applyNumberFormat="1" applyFont="1" applyFill="1" applyBorder="1" applyAlignment="1" applyProtection="1">
      <alignment horizontal="center" vertical="top"/>
      <protection locked="0"/>
    </xf>
    <xf numFmtId="39" fontId="2" fillId="33" borderId="18" xfId="42" applyNumberFormat="1" applyFont="1" applyFill="1" applyBorder="1" applyAlignment="1" applyProtection="1">
      <alignment horizontal="center" vertical="top"/>
      <protection locked="0"/>
    </xf>
    <xf numFmtId="39" fontId="2" fillId="33" borderId="11" xfId="42" applyNumberFormat="1" applyFont="1" applyFill="1" applyBorder="1" applyAlignment="1" applyProtection="1">
      <alignment horizontal="center" vertical="top"/>
      <protection locked="0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27" xfId="0" applyFont="1" applyFill="1" applyBorder="1" applyAlignment="1" applyProtection="1">
      <alignment horizontal="center" vertical="center"/>
      <protection/>
    </xf>
    <xf numFmtId="0" fontId="46" fillId="0" borderId="27" xfId="0" applyFont="1" applyBorder="1" applyAlignment="1">
      <alignment horizontal="left" vertical="center"/>
    </xf>
    <xf numFmtId="0" fontId="28" fillId="0" borderId="28" xfId="0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 applyProtection="1">
      <alignment horizontal="center" vertical="center"/>
      <protection/>
    </xf>
    <xf numFmtId="0" fontId="28" fillId="0" borderId="30" xfId="0" applyFont="1" applyFill="1" applyBorder="1" applyAlignment="1" applyProtection="1">
      <alignment horizontal="center" vertical="center"/>
      <protection/>
    </xf>
    <xf numFmtId="0" fontId="47" fillId="0" borderId="30" xfId="0" applyFont="1" applyBorder="1" applyAlignment="1">
      <alignment horizontal="left" vertical="center"/>
    </xf>
    <xf numFmtId="0" fontId="28" fillId="0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809625</xdr:colOff>
      <xdr:row>2</xdr:row>
      <xdr:rowOff>314325</xdr:rowOff>
    </xdr:to>
    <xdr:pic>
      <xdr:nvPicPr>
        <xdr:cNvPr id="1" name="Picture 1" descr="F:\My Web Sites\SDM\images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809625</xdr:colOff>
      <xdr:row>3</xdr:row>
      <xdr:rowOff>0</xdr:rowOff>
    </xdr:to>
    <xdr:pic>
      <xdr:nvPicPr>
        <xdr:cNvPr id="1" name="Picture 1" descr="F:\My Web Sites\SDM\images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1</xdr:col>
      <xdr:colOff>809625</xdr:colOff>
      <xdr:row>3</xdr:row>
      <xdr:rowOff>0</xdr:rowOff>
    </xdr:to>
    <xdr:pic>
      <xdr:nvPicPr>
        <xdr:cNvPr id="1" name="Picture 1" descr="F:\My Web Sites\SDM\images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2</xdr:col>
      <xdr:colOff>409575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152400</xdr:rowOff>
    </xdr:from>
    <xdr:to>
      <xdr:col>1</xdr:col>
      <xdr:colOff>685800</xdr:colOff>
      <xdr:row>2</xdr:row>
      <xdr:rowOff>219075</xdr:rowOff>
    </xdr:to>
    <xdr:pic>
      <xdr:nvPicPr>
        <xdr:cNvPr id="2" name="Picture 2" descr="F:\My Web Sites\SDM\images\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524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809625</xdr:colOff>
      <xdr:row>3</xdr:row>
      <xdr:rowOff>0</xdr:rowOff>
    </xdr:to>
    <xdr:pic>
      <xdr:nvPicPr>
        <xdr:cNvPr id="3" name="Picture 1" descr="F:\My Web Sites\SDM\images\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2860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152400</xdr:rowOff>
    </xdr:from>
    <xdr:to>
      <xdr:col>2</xdr:col>
      <xdr:colOff>276225</xdr:colOff>
      <xdr:row>2</xdr:row>
      <xdr:rowOff>219075</xdr:rowOff>
    </xdr:to>
    <xdr:pic>
      <xdr:nvPicPr>
        <xdr:cNvPr id="1" name="Picture 3" descr="F:\My Web Sites\SDM\images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524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152400</xdr:rowOff>
    </xdr:from>
    <xdr:to>
      <xdr:col>2</xdr:col>
      <xdr:colOff>276225</xdr:colOff>
      <xdr:row>2</xdr:row>
      <xdr:rowOff>219075</xdr:rowOff>
    </xdr:to>
    <xdr:pic>
      <xdr:nvPicPr>
        <xdr:cNvPr id="2" name="Picture 2" descr="F:\My Web Sites\SDM\images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524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</xdr:row>
      <xdr:rowOff>47625</xdr:rowOff>
    </xdr:from>
    <xdr:to>
      <xdr:col>3</xdr:col>
      <xdr:colOff>581025</xdr:colOff>
      <xdr:row>2</xdr:row>
      <xdr:rowOff>314325</xdr:rowOff>
    </xdr:to>
    <xdr:pic>
      <xdr:nvPicPr>
        <xdr:cNvPr id="3" name="Picture 1" descr="F:\My Web Sites\SDM\images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19075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0</xdr:rowOff>
    </xdr:from>
    <xdr:to>
      <xdr:col>3</xdr:col>
      <xdr:colOff>342900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714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</xdr:row>
      <xdr:rowOff>0</xdr:rowOff>
    </xdr:from>
    <xdr:to>
      <xdr:col>3</xdr:col>
      <xdr:colOff>714375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7145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28575</xdr:rowOff>
    </xdr:from>
    <xdr:to>
      <xdr:col>2</xdr:col>
      <xdr:colOff>19050</xdr:colOff>
      <xdr:row>2</xdr:row>
      <xdr:rowOff>304800</xdr:rowOff>
    </xdr:to>
    <xdr:pic>
      <xdr:nvPicPr>
        <xdr:cNvPr id="3" name="Picture 1" descr="F:\My Web Sites\SDM\images\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0002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2</xdr:col>
      <xdr:colOff>438150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</xdr:row>
      <xdr:rowOff>0</xdr:rowOff>
    </xdr:from>
    <xdr:to>
      <xdr:col>2</xdr:col>
      <xdr:colOff>561975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714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0</xdr:rowOff>
    </xdr:from>
    <xdr:to>
      <xdr:col>2</xdr:col>
      <xdr:colOff>409575</xdr:colOff>
      <xdr:row>1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152400</xdr:rowOff>
    </xdr:from>
    <xdr:to>
      <xdr:col>1</xdr:col>
      <xdr:colOff>685800</xdr:colOff>
      <xdr:row>2</xdr:row>
      <xdr:rowOff>219075</xdr:rowOff>
    </xdr:to>
    <xdr:pic>
      <xdr:nvPicPr>
        <xdr:cNvPr id="4" name="Picture 4" descr="F:\My Web Sites\SDM\images\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524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752475</xdr:colOff>
      <xdr:row>3</xdr:row>
      <xdr:rowOff>0</xdr:rowOff>
    </xdr:to>
    <xdr:pic>
      <xdr:nvPicPr>
        <xdr:cNvPr id="5" name="Picture 1" descr="F:\My Web Sites\SDM\images\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286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38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26" customWidth="1"/>
    <col min="2" max="2" width="16.7109375" style="26" customWidth="1"/>
    <col min="3" max="3" width="11.57421875" style="26" bestFit="1" customWidth="1"/>
    <col min="4" max="4" width="12.28125" style="26" customWidth="1"/>
    <col min="5" max="5" width="10.7109375" style="26" customWidth="1"/>
    <col min="6" max="7" width="9.57421875" style="26" bestFit="1" customWidth="1"/>
    <col min="8" max="8" width="9.8515625" style="26" customWidth="1"/>
    <col min="9" max="9" width="9.57421875" style="26" bestFit="1" customWidth="1"/>
    <col min="10" max="10" width="10.8515625" style="26" bestFit="1" customWidth="1"/>
    <col min="11" max="11" width="9.57421875" style="26" bestFit="1" customWidth="1"/>
    <col min="12" max="12" width="10.140625" style="26" customWidth="1"/>
    <col min="13" max="13" width="9.57421875" style="26" bestFit="1" customWidth="1"/>
    <col min="14" max="14" width="10.8515625" style="26" bestFit="1" customWidth="1"/>
    <col min="15" max="21" width="9.57421875" style="26" bestFit="1" customWidth="1"/>
    <col min="22" max="23" width="10.57421875" style="26" bestFit="1" customWidth="1"/>
    <col min="24" max="16384" width="9.140625" style="26" customWidth="1"/>
  </cols>
  <sheetData>
    <row r="1" ht="13.5" thickBot="1"/>
    <row r="2" spans="2:9" ht="30.75" thickTop="1">
      <c r="B2" s="69"/>
      <c r="C2" s="71" t="s">
        <v>286</v>
      </c>
      <c r="D2" s="70"/>
      <c r="E2" s="70"/>
      <c r="F2" s="70"/>
      <c r="G2" s="70"/>
      <c r="H2" s="70"/>
      <c r="I2" s="72"/>
    </row>
    <row r="3" spans="2:9" ht="26.25" thickBot="1">
      <c r="B3" s="73"/>
      <c r="C3" s="75" t="s">
        <v>287</v>
      </c>
      <c r="D3" s="74"/>
      <c r="E3" s="74"/>
      <c r="F3" s="74"/>
      <c r="G3" s="74"/>
      <c r="H3" s="74"/>
      <c r="I3" s="76"/>
    </row>
    <row r="4" ht="13.5" thickTop="1"/>
    <row r="5" spans="2:10" ht="12.75">
      <c r="B5" s="25" t="s">
        <v>89</v>
      </c>
      <c r="C5" s="25"/>
      <c r="D5" s="50" t="s">
        <v>90</v>
      </c>
      <c r="E5" s="51"/>
      <c r="F5" s="52"/>
      <c r="J5" s="27" t="s">
        <v>71</v>
      </c>
    </row>
    <row r="6" spans="2:12" ht="12.75">
      <c r="B6" s="26" t="s">
        <v>46</v>
      </c>
      <c r="I6" s="27" t="s">
        <v>48</v>
      </c>
      <c r="J6" s="27" t="s">
        <v>49</v>
      </c>
      <c r="K6" s="27" t="s">
        <v>50</v>
      </c>
      <c r="L6" s="27" t="s">
        <v>51</v>
      </c>
    </row>
    <row r="7" spans="2:12" ht="12.75">
      <c r="B7" s="26" t="s">
        <v>45</v>
      </c>
      <c r="G7" s="26" t="s">
        <v>52</v>
      </c>
      <c r="I7" s="27">
        <v>160</v>
      </c>
      <c r="J7" s="27">
        <v>150</v>
      </c>
      <c r="K7" s="27">
        <v>140</v>
      </c>
      <c r="L7" s="28">
        <v>140</v>
      </c>
    </row>
    <row r="8" spans="2:12" ht="12.75">
      <c r="B8" s="26" t="s">
        <v>70</v>
      </c>
      <c r="G8" s="26" t="s">
        <v>53</v>
      </c>
      <c r="I8" s="27">
        <v>160</v>
      </c>
      <c r="J8" s="27">
        <v>150</v>
      </c>
      <c r="K8" s="27">
        <v>140</v>
      </c>
      <c r="L8" s="28">
        <v>140</v>
      </c>
    </row>
    <row r="9" spans="7:12" ht="12.75">
      <c r="G9" s="26" t="s">
        <v>54</v>
      </c>
      <c r="I9" s="27">
        <v>150</v>
      </c>
      <c r="J9" s="27">
        <v>140</v>
      </c>
      <c r="K9" s="27">
        <v>120</v>
      </c>
      <c r="L9" s="28">
        <v>130</v>
      </c>
    </row>
    <row r="10" spans="2:12" ht="12.75">
      <c r="B10" s="26" t="s">
        <v>25</v>
      </c>
      <c r="D10" s="29">
        <v>2.5</v>
      </c>
      <c r="G10" s="26" t="s">
        <v>55</v>
      </c>
      <c r="I10" s="27">
        <v>145</v>
      </c>
      <c r="J10" s="27">
        <v>120</v>
      </c>
      <c r="K10" s="27">
        <v>110</v>
      </c>
      <c r="L10" s="28">
        <v>110</v>
      </c>
    </row>
    <row r="11" spans="2:12" ht="12.75">
      <c r="B11" s="26" t="s">
        <v>47</v>
      </c>
      <c r="D11" s="30" t="s">
        <v>36</v>
      </c>
      <c r="G11" s="26" t="s">
        <v>56</v>
      </c>
      <c r="I11" s="27">
        <v>150</v>
      </c>
      <c r="J11" s="27">
        <v>140</v>
      </c>
      <c r="K11" s="27">
        <v>80</v>
      </c>
      <c r="L11" s="28">
        <v>100</v>
      </c>
    </row>
    <row r="12" spans="2:12" ht="12.75">
      <c r="B12" s="26" t="s">
        <v>62</v>
      </c>
      <c r="C12" s="27" t="s">
        <v>241</v>
      </c>
      <c r="D12" s="31" t="s">
        <v>279</v>
      </c>
      <c r="E12" s="26" t="s">
        <v>63</v>
      </c>
      <c r="G12" s="26" t="s">
        <v>57</v>
      </c>
      <c r="I12" s="27">
        <v>150</v>
      </c>
      <c r="J12" s="27">
        <v>130</v>
      </c>
      <c r="K12" s="27">
        <v>80</v>
      </c>
      <c r="L12" s="28">
        <v>100</v>
      </c>
    </row>
    <row r="13" spans="2:12" ht="12.75">
      <c r="B13" s="26" t="s">
        <v>64</v>
      </c>
      <c r="C13" s="27" t="s">
        <v>81</v>
      </c>
      <c r="D13" s="30" t="s">
        <v>41</v>
      </c>
      <c r="G13" s="26" t="s">
        <v>58</v>
      </c>
      <c r="I13" s="27">
        <v>145</v>
      </c>
      <c r="J13" s="27">
        <v>130</v>
      </c>
      <c r="K13" s="27">
        <v>80</v>
      </c>
      <c r="L13" s="28">
        <v>100</v>
      </c>
    </row>
    <row r="14" spans="2:12" ht="12.75">
      <c r="B14" s="26" t="s">
        <v>61</v>
      </c>
      <c r="C14" s="27" t="s">
        <v>274</v>
      </c>
      <c r="D14" s="32">
        <f>2.3067*100*(4.52*(D12^1.85)/((D13^1.85)*(D19^4.87)))</f>
        <v>10.95366168205695</v>
      </c>
      <c r="E14" s="26" t="s">
        <v>65</v>
      </c>
      <c r="G14" s="26" t="s">
        <v>59</v>
      </c>
      <c r="I14" s="27">
        <v>152</v>
      </c>
      <c r="J14" s="27">
        <v>120</v>
      </c>
      <c r="K14" s="27">
        <v>85</v>
      </c>
      <c r="L14" s="28">
        <v>100</v>
      </c>
    </row>
    <row r="15" spans="2:12" ht="12.75">
      <c r="B15" s="26" t="s">
        <v>66</v>
      </c>
      <c r="C15" s="27" t="s">
        <v>275</v>
      </c>
      <c r="D15" s="32">
        <f>D12*0.002228/(D20/144)</f>
        <v>6.165005164028347</v>
      </c>
      <c r="E15" s="26" t="s">
        <v>67</v>
      </c>
      <c r="G15" s="26" t="s">
        <v>60</v>
      </c>
      <c r="I15" s="27"/>
      <c r="J15" s="27"/>
      <c r="K15" s="27">
        <v>60</v>
      </c>
      <c r="L15" s="28">
        <v>60</v>
      </c>
    </row>
    <row r="16" spans="2:5" ht="12.75">
      <c r="B16" s="26" t="s">
        <v>68</v>
      </c>
      <c r="C16" s="27"/>
      <c r="D16" s="32">
        <f>0.0155*D15^2</f>
        <v>0.5891129744236909</v>
      </c>
      <c r="E16" s="26" t="s">
        <v>65</v>
      </c>
    </row>
    <row r="17" spans="2:5" ht="12.75">
      <c r="B17" s="26" t="s">
        <v>27</v>
      </c>
      <c r="C17" s="27"/>
      <c r="D17" s="32">
        <f>VLOOKUP(D10,B28:C58,2)</f>
        <v>2.875</v>
      </c>
      <c r="E17" s="26" t="s">
        <v>33</v>
      </c>
    </row>
    <row r="18" spans="2:9" ht="12.75">
      <c r="B18" s="26" t="s">
        <v>28</v>
      </c>
      <c r="C18" s="27"/>
      <c r="D18" s="32">
        <f>INDEX(D28:U58,MATCH(D10,B28:B58,0),MATCH(D11,D27:U27,0))</f>
        <v>0.203</v>
      </c>
      <c r="E18" s="26" t="s">
        <v>33</v>
      </c>
      <c r="G18" s="48"/>
      <c r="I18" s="47"/>
    </row>
    <row r="19" spans="2:9" ht="12.75">
      <c r="B19" s="26" t="s">
        <v>29</v>
      </c>
      <c r="C19" s="27" t="s">
        <v>245</v>
      </c>
      <c r="D19" s="32">
        <f>INDEX(D64:U94,MATCH(D10,B28:B58,0),MATCH(D11,D27:U27,0))</f>
        <v>2.469</v>
      </c>
      <c r="E19" s="26" t="s">
        <v>33</v>
      </c>
      <c r="G19" s="48"/>
      <c r="I19" s="47"/>
    </row>
    <row r="20" spans="2:9" ht="12.75">
      <c r="B20" s="26" t="s">
        <v>30</v>
      </c>
      <c r="C20" s="27" t="s">
        <v>276</v>
      </c>
      <c r="D20" s="32">
        <f>INDEX(D100:U130,MATCH(D10,B28:B58,0),MATCH(D11,D27:U27,0))</f>
        <v>4.787756573542471</v>
      </c>
      <c r="E20" s="26" t="s">
        <v>80</v>
      </c>
      <c r="G20" s="48"/>
      <c r="I20" s="47"/>
    </row>
    <row r="21" spans="2:9" ht="12.75">
      <c r="B21" s="26" t="s">
        <v>32</v>
      </c>
      <c r="D21" s="32">
        <f>INDEX(D172:U202,MATCH(D10,B28:B58,0),MATCH(D11,D27:U27,0))</f>
        <v>5.7992233710710375</v>
      </c>
      <c r="E21" s="26" t="s">
        <v>34</v>
      </c>
      <c r="G21" s="48"/>
      <c r="I21" s="47"/>
    </row>
    <row r="22" spans="2:24" ht="12.75">
      <c r="B22" s="26" t="s">
        <v>31</v>
      </c>
      <c r="D22" s="32">
        <f>INDEX(D208:U238,MATCH(D10,B28:B58,0),MATCH(D11,D27:U27,0))</f>
        <v>2.0755257229401995</v>
      </c>
      <c r="E22" s="26" t="s">
        <v>34</v>
      </c>
      <c r="X22" s="26" t="s">
        <v>280</v>
      </c>
    </row>
    <row r="23" spans="2:5" ht="12.75">
      <c r="B23" s="26" t="s">
        <v>69</v>
      </c>
      <c r="D23" s="32">
        <f>D21+D22</f>
        <v>7.8747490940112375</v>
      </c>
      <c r="E23" s="26" t="s">
        <v>34</v>
      </c>
    </row>
    <row r="25" ht="12.75">
      <c r="L25" s="27" t="s">
        <v>10</v>
      </c>
    </row>
    <row r="26" spans="2:23" ht="12.75">
      <c r="B26" s="26" t="s">
        <v>0</v>
      </c>
      <c r="C26" s="26" t="s">
        <v>1</v>
      </c>
      <c r="L26" s="27" t="s">
        <v>14</v>
      </c>
      <c r="V26" s="26" t="s">
        <v>0</v>
      </c>
      <c r="W26" s="26" t="s">
        <v>1</v>
      </c>
    </row>
    <row r="27" spans="2:23" ht="12.75">
      <c r="B27" s="26" t="s">
        <v>2</v>
      </c>
      <c r="C27" s="26" t="s">
        <v>2</v>
      </c>
      <c r="D27" s="33" t="s">
        <v>3</v>
      </c>
      <c r="E27" s="33" t="s">
        <v>4</v>
      </c>
      <c r="F27" s="33" t="s">
        <v>38</v>
      </c>
      <c r="G27" s="33" t="s">
        <v>5</v>
      </c>
      <c r="H27" s="33" t="s">
        <v>35</v>
      </c>
      <c r="I27" s="33" t="s">
        <v>39</v>
      </c>
      <c r="J27" s="33" t="s">
        <v>6</v>
      </c>
      <c r="K27" s="33" t="s">
        <v>7</v>
      </c>
      <c r="L27" s="33" t="s">
        <v>36</v>
      </c>
      <c r="M27" s="33" t="s">
        <v>40</v>
      </c>
      <c r="N27" s="33" t="s">
        <v>8</v>
      </c>
      <c r="O27" s="33" t="s">
        <v>26</v>
      </c>
      <c r="P27" s="33" t="s">
        <v>37</v>
      </c>
      <c r="Q27" s="33" t="s">
        <v>41</v>
      </c>
      <c r="R27" s="33" t="s">
        <v>42</v>
      </c>
      <c r="S27" s="33" t="s">
        <v>43</v>
      </c>
      <c r="T27" s="33" t="s">
        <v>44</v>
      </c>
      <c r="U27" s="33" t="s">
        <v>9</v>
      </c>
      <c r="V27" s="26" t="s">
        <v>2</v>
      </c>
      <c r="W27" s="26" t="s">
        <v>2</v>
      </c>
    </row>
    <row r="28" spans="2:23" ht="12.75">
      <c r="B28" s="34">
        <v>0.125</v>
      </c>
      <c r="C28" s="32">
        <v>0.405</v>
      </c>
      <c r="D28" s="35"/>
      <c r="E28" s="32">
        <v>0.049</v>
      </c>
      <c r="F28" s="32"/>
      <c r="G28" s="32"/>
      <c r="H28" s="32"/>
      <c r="I28" s="32"/>
      <c r="J28" s="32">
        <v>0.068</v>
      </c>
      <c r="K28" s="32">
        <v>0.068</v>
      </c>
      <c r="L28" s="32">
        <v>0.068</v>
      </c>
      <c r="M28" s="32"/>
      <c r="N28" s="32">
        <v>0.095</v>
      </c>
      <c r="O28" s="32">
        <v>0.095</v>
      </c>
      <c r="P28" s="32">
        <v>0.095</v>
      </c>
      <c r="Q28" s="32"/>
      <c r="R28" s="32"/>
      <c r="S28" s="32"/>
      <c r="T28" s="32"/>
      <c r="U28" s="32"/>
      <c r="V28" s="34">
        <v>0.125</v>
      </c>
      <c r="W28" s="32">
        <v>0.405</v>
      </c>
    </row>
    <row r="29" spans="2:23" ht="12.75">
      <c r="B29" s="34">
        <v>0.25</v>
      </c>
      <c r="C29" s="32">
        <v>0.54</v>
      </c>
      <c r="D29" s="32"/>
      <c r="E29" s="32">
        <v>0.065</v>
      </c>
      <c r="F29" s="32"/>
      <c r="G29" s="32"/>
      <c r="H29" s="32"/>
      <c r="I29" s="32"/>
      <c r="J29" s="32">
        <v>0.088</v>
      </c>
      <c r="K29" s="32">
        <v>0.088</v>
      </c>
      <c r="L29" s="32">
        <v>0.088</v>
      </c>
      <c r="M29" s="32"/>
      <c r="N29" s="32">
        <v>0.119</v>
      </c>
      <c r="O29" s="32">
        <v>0.119</v>
      </c>
      <c r="P29" s="32">
        <v>0.119</v>
      </c>
      <c r="Q29" s="32"/>
      <c r="R29" s="32"/>
      <c r="S29" s="32"/>
      <c r="T29" s="32"/>
      <c r="U29" s="32"/>
      <c r="V29" s="34">
        <v>0.25</v>
      </c>
      <c r="W29" s="32">
        <v>0.54</v>
      </c>
    </row>
    <row r="30" spans="2:23" ht="12.75">
      <c r="B30" s="34">
        <v>0.375</v>
      </c>
      <c r="C30" s="32">
        <v>0.675</v>
      </c>
      <c r="D30" s="32"/>
      <c r="E30" s="32">
        <v>0.065</v>
      </c>
      <c r="F30" s="32"/>
      <c r="G30" s="32"/>
      <c r="H30" s="32"/>
      <c r="I30" s="32"/>
      <c r="J30" s="32">
        <v>0.091</v>
      </c>
      <c r="K30" s="32">
        <v>0.091</v>
      </c>
      <c r="L30" s="32">
        <v>0.091</v>
      </c>
      <c r="M30" s="32"/>
      <c r="N30" s="32">
        <v>0.126</v>
      </c>
      <c r="O30" s="32">
        <v>0.126</v>
      </c>
      <c r="P30" s="32">
        <v>0.126</v>
      </c>
      <c r="Q30" s="32"/>
      <c r="R30" s="32"/>
      <c r="S30" s="32"/>
      <c r="T30" s="32"/>
      <c r="U30" s="32"/>
      <c r="V30" s="34">
        <v>0.375</v>
      </c>
      <c r="W30" s="32">
        <v>0.675</v>
      </c>
    </row>
    <row r="31" spans="2:23" ht="12.75">
      <c r="B31" s="34">
        <v>0.5</v>
      </c>
      <c r="C31" s="32">
        <v>0.84</v>
      </c>
      <c r="D31" s="32">
        <v>0.065</v>
      </c>
      <c r="E31" s="32">
        <v>0.083</v>
      </c>
      <c r="F31" s="32"/>
      <c r="G31" s="32"/>
      <c r="H31" s="32"/>
      <c r="I31" s="32"/>
      <c r="J31" s="32">
        <v>0.109</v>
      </c>
      <c r="K31" s="32">
        <v>0.109</v>
      </c>
      <c r="L31" s="32">
        <v>0.109</v>
      </c>
      <c r="M31" s="32"/>
      <c r="N31" s="32">
        <v>0.147</v>
      </c>
      <c r="O31" s="32">
        <v>0.147</v>
      </c>
      <c r="P31" s="32">
        <v>0.147</v>
      </c>
      <c r="Q31" s="32"/>
      <c r="R31" s="32"/>
      <c r="S31" s="32"/>
      <c r="T31" s="32">
        <v>0.188</v>
      </c>
      <c r="U31" s="32">
        <v>0.294</v>
      </c>
      <c r="V31" s="34">
        <v>0.5</v>
      </c>
      <c r="W31" s="32">
        <v>0.84</v>
      </c>
    </row>
    <row r="32" spans="2:23" ht="12.75">
      <c r="B32" s="34">
        <v>0.75</v>
      </c>
      <c r="C32" s="32">
        <v>1.05</v>
      </c>
      <c r="D32" s="32">
        <v>0.065</v>
      </c>
      <c r="E32" s="32">
        <v>0.083</v>
      </c>
      <c r="F32" s="32"/>
      <c r="G32" s="32"/>
      <c r="H32" s="32"/>
      <c r="I32" s="32"/>
      <c r="J32" s="32">
        <v>0.113</v>
      </c>
      <c r="K32" s="32">
        <v>0.113</v>
      </c>
      <c r="L32" s="32">
        <v>0.113</v>
      </c>
      <c r="M32" s="32"/>
      <c r="N32" s="32">
        <v>0.154</v>
      </c>
      <c r="O32" s="32">
        <v>0.154</v>
      </c>
      <c r="P32" s="32">
        <v>0.154</v>
      </c>
      <c r="Q32" s="32"/>
      <c r="R32" s="32"/>
      <c r="S32" s="32"/>
      <c r="T32" s="32">
        <v>0.219</v>
      </c>
      <c r="U32" s="32">
        <v>0.308</v>
      </c>
      <c r="V32" s="34">
        <v>0.75</v>
      </c>
      <c r="W32" s="32">
        <v>1.05</v>
      </c>
    </row>
    <row r="33" spans="2:23" ht="12.75">
      <c r="B33" s="34">
        <v>1</v>
      </c>
      <c r="C33" s="32">
        <v>1.315</v>
      </c>
      <c r="D33" s="32">
        <v>0.065</v>
      </c>
      <c r="E33" s="32">
        <v>0.109</v>
      </c>
      <c r="F33" s="32"/>
      <c r="G33" s="32"/>
      <c r="H33" s="32"/>
      <c r="I33" s="32"/>
      <c r="J33" s="32">
        <v>0.133</v>
      </c>
      <c r="K33" s="32">
        <v>0.133</v>
      </c>
      <c r="L33" s="32">
        <v>0.133</v>
      </c>
      <c r="M33" s="32"/>
      <c r="N33" s="32">
        <v>0.179</v>
      </c>
      <c r="O33" s="32">
        <v>0.179</v>
      </c>
      <c r="P33" s="32">
        <v>0.179</v>
      </c>
      <c r="Q33" s="32"/>
      <c r="R33" s="32"/>
      <c r="S33" s="32"/>
      <c r="T33" s="32">
        <v>0.25</v>
      </c>
      <c r="U33" s="32">
        <v>0.358</v>
      </c>
      <c r="V33" s="34">
        <v>1</v>
      </c>
      <c r="W33" s="32">
        <v>1.315</v>
      </c>
    </row>
    <row r="34" spans="2:23" ht="12.75">
      <c r="B34" s="34">
        <v>1.25</v>
      </c>
      <c r="C34" s="32">
        <v>1.66</v>
      </c>
      <c r="D34" s="32">
        <v>0.065</v>
      </c>
      <c r="E34" s="32">
        <v>0.109</v>
      </c>
      <c r="F34" s="32"/>
      <c r="G34" s="32"/>
      <c r="H34" s="32"/>
      <c r="I34" s="32"/>
      <c r="J34" s="32">
        <v>0.14</v>
      </c>
      <c r="K34" s="32">
        <v>0.14</v>
      </c>
      <c r="L34" s="32">
        <v>0.14</v>
      </c>
      <c r="M34" s="32"/>
      <c r="N34" s="32">
        <v>0.191</v>
      </c>
      <c r="O34" s="32">
        <v>0.191</v>
      </c>
      <c r="P34" s="32">
        <v>0.191</v>
      </c>
      <c r="Q34" s="32"/>
      <c r="R34" s="32"/>
      <c r="S34" s="32"/>
      <c r="T34" s="32">
        <v>0.25</v>
      </c>
      <c r="U34" s="32">
        <v>0.382</v>
      </c>
      <c r="V34" s="34">
        <v>1.25</v>
      </c>
      <c r="W34" s="32">
        <v>1.66</v>
      </c>
    </row>
    <row r="35" spans="2:23" ht="12.75">
      <c r="B35" s="34">
        <v>1.5</v>
      </c>
      <c r="C35" s="32">
        <v>1.9</v>
      </c>
      <c r="D35" s="32">
        <v>0.065</v>
      </c>
      <c r="E35" s="32">
        <v>0.109</v>
      </c>
      <c r="F35" s="32"/>
      <c r="G35" s="32"/>
      <c r="H35" s="32"/>
      <c r="I35" s="32"/>
      <c r="J35" s="32">
        <v>0.145</v>
      </c>
      <c r="K35" s="32">
        <v>0.145</v>
      </c>
      <c r="L35" s="32">
        <v>0.145</v>
      </c>
      <c r="M35" s="32"/>
      <c r="N35" s="32">
        <v>0.2</v>
      </c>
      <c r="O35" s="32">
        <v>0.2</v>
      </c>
      <c r="P35" s="32">
        <v>0.2</v>
      </c>
      <c r="Q35" s="32"/>
      <c r="R35" s="32"/>
      <c r="S35" s="32"/>
      <c r="T35" s="32">
        <v>0.281</v>
      </c>
      <c r="U35" s="32">
        <v>0.4</v>
      </c>
      <c r="V35" s="34">
        <v>1.5</v>
      </c>
      <c r="W35" s="32">
        <v>1.9</v>
      </c>
    </row>
    <row r="36" spans="2:23" ht="12.75">
      <c r="B36" s="34">
        <v>2</v>
      </c>
      <c r="C36" s="32">
        <v>2.375</v>
      </c>
      <c r="D36" s="32">
        <v>0.065</v>
      </c>
      <c r="E36" s="32">
        <v>0.109</v>
      </c>
      <c r="F36" s="32"/>
      <c r="G36" s="32"/>
      <c r="H36" s="32"/>
      <c r="I36" s="32"/>
      <c r="J36" s="32">
        <v>0.154</v>
      </c>
      <c r="K36" s="32">
        <v>0.154</v>
      </c>
      <c r="L36" s="32">
        <v>0.154</v>
      </c>
      <c r="M36" s="32"/>
      <c r="N36" s="32">
        <v>0.218</v>
      </c>
      <c r="O36" s="32">
        <v>0.218</v>
      </c>
      <c r="P36" s="32">
        <v>0.218</v>
      </c>
      <c r="Q36" s="32"/>
      <c r="R36" s="32"/>
      <c r="S36" s="32"/>
      <c r="T36" s="32">
        <v>0.344</v>
      </c>
      <c r="U36" s="32">
        <v>0.436</v>
      </c>
      <c r="V36" s="34">
        <v>2</v>
      </c>
      <c r="W36" s="32">
        <v>2.375</v>
      </c>
    </row>
    <row r="37" spans="2:23" ht="12.75">
      <c r="B37" s="34">
        <v>2.5</v>
      </c>
      <c r="C37" s="32">
        <v>2.875</v>
      </c>
      <c r="D37" s="32">
        <v>0.083</v>
      </c>
      <c r="E37" s="32">
        <v>0.12</v>
      </c>
      <c r="F37" s="32"/>
      <c r="G37" s="32"/>
      <c r="H37" s="32"/>
      <c r="I37" s="32"/>
      <c r="J37" s="32">
        <v>0.203</v>
      </c>
      <c r="K37" s="32">
        <v>0.203</v>
      </c>
      <c r="L37" s="32">
        <v>0.203</v>
      </c>
      <c r="M37" s="32"/>
      <c r="N37" s="32">
        <v>0.276</v>
      </c>
      <c r="O37" s="32">
        <v>0.276</v>
      </c>
      <c r="P37" s="32">
        <v>0.276</v>
      </c>
      <c r="Q37" s="32"/>
      <c r="R37" s="32"/>
      <c r="S37" s="32"/>
      <c r="T37" s="32">
        <v>0.375</v>
      </c>
      <c r="U37" s="32">
        <v>0.552</v>
      </c>
      <c r="V37" s="34">
        <v>2.5</v>
      </c>
      <c r="W37" s="32">
        <v>2.875</v>
      </c>
    </row>
    <row r="38" spans="2:23" ht="12.75">
      <c r="B38" s="34">
        <v>3</v>
      </c>
      <c r="C38" s="32">
        <v>3.5</v>
      </c>
      <c r="D38" s="32">
        <v>0.083</v>
      </c>
      <c r="E38" s="32">
        <v>0.12</v>
      </c>
      <c r="F38" s="32"/>
      <c r="G38" s="32"/>
      <c r="H38" s="32"/>
      <c r="I38" s="32"/>
      <c r="J38" s="32">
        <v>0.216</v>
      </c>
      <c r="K38" s="32">
        <v>0.216</v>
      </c>
      <c r="L38" s="32">
        <v>0.216</v>
      </c>
      <c r="M38" s="32"/>
      <c r="N38" s="32">
        <v>0.3</v>
      </c>
      <c r="O38" s="32">
        <v>0.3</v>
      </c>
      <c r="P38" s="32">
        <v>0.3</v>
      </c>
      <c r="Q38" s="32"/>
      <c r="R38" s="32"/>
      <c r="S38" s="32"/>
      <c r="T38" s="32">
        <v>0.438</v>
      </c>
      <c r="U38" s="32">
        <v>0.6</v>
      </c>
      <c r="V38" s="34">
        <v>3</v>
      </c>
      <c r="W38" s="32">
        <v>3.5</v>
      </c>
    </row>
    <row r="39" spans="2:23" ht="12.75">
      <c r="B39" s="34">
        <v>3.5</v>
      </c>
      <c r="C39" s="32">
        <v>4</v>
      </c>
      <c r="D39" s="32">
        <v>0.083</v>
      </c>
      <c r="E39" s="32">
        <v>0.12</v>
      </c>
      <c r="F39" s="32"/>
      <c r="G39" s="32"/>
      <c r="H39" s="32"/>
      <c r="I39" s="32"/>
      <c r="J39" s="32">
        <v>0.226</v>
      </c>
      <c r="K39" s="32">
        <v>0.226</v>
      </c>
      <c r="L39" s="32">
        <v>0.226</v>
      </c>
      <c r="M39" s="32"/>
      <c r="N39" s="32">
        <v>0.318</v>
      </c>
      <c r="O39" s="32">
        <v>0.318</v>
      </c>
      <c r="P39" s="32">
        <v>0.318</v>
      </c>
      <c r="Q39" s="32"/>
      <c r="R39" s="32"/>
      <c r="S39" s="32"/>
      <c r="T39" s="32"/>
      <c r="U39" s="32"/>
      <c r="V39" s="34">
        <v>3.5</v>
      </c>
      <c r="W39" s="32">
        <v>4</v>
      </c>
    </row>
    <row r="40" spans="2:23" ht="12.75">
      <c r="B40" s="34">
        <v>4</v>
      </c>
      <c r="C40" s="32">
        <v>4.5</v>
      </c>
      <c r="D40" s="32">
        <v>0.083</v>
      </c>
      <c r="E40" s="32">
        <v>0.12</v>
      </c>
      <c r="F40" s="32"/>
      <c r="G40" s="32">
        <v>0.188</v>
      </c>
      <c r="H40" s="32"/>
      <c r="I40" s="32"/>
      <c r="J40" s="32">
        <v>0.237</v>
      </c>
      <c r="K40" s="32">
        <v>0.237</v>
      </c>
      <c r="L40" s="32">
        <v>0.237</v>
      </c>
      <c r="M40" s="32"/>
      <c r="N40" s="32">
        <v>0.337</v>
      </c>
      <c r="O40" s="32">
        <v>0.337</v>
      </c>
      <c r="P40" s="32">
        <v>0.337</v>
      </c>
      <c r="Q40" s="32"/>
      <c r="R40" s="32">
        <v>0.438</v>
      </c>
      <c r="S40" s="32"/>
      <c r="T40" s="32">
        <v>0.531</v>
      </c>
      <c r="U40" s="32">
        <v>0.674</v>
      </c>
      <c r="V40" s="34">
        <v>4</v>
      </c>
      <c r="W40" s="32">
        <v>4.5</v>
      </c>
    </row>
    <row r="41" spans="2:23" ht="12.75">
      <c r="B41" s="34">
        <v>5</v>
      </c>
      <c r="C41" s="32">
        <v>5.563</v>
      </c>
      <c r="D41" s="32">
        <v>0.109</v>
      </c>
      <c r="E41" s="32">
        <v>0.134</v>
      </c>
      <c r="F41" s="32"/>
      <c r="G41" s="32"/>
      <c r="H41" s="32"/>
      <c r="I41" s="32"/>
      <c r="J41" s="32">
        <v>0.258</v>
      </c>
      <c r="K41" s="32">
        <v>0.258</v>
      </c>
      <c r="L41" s="32">
        <v>0.258</v>
      </c>
      <c r="M41" s="32"/>
      <c r="N41" s="32">
        <v>0.375</v>
      </c>
      <c r="O41" s="32">
        <v>0.375</v>
      </c>
      <c r="P41" s="32">
        <v>0.375</v>
      </c>
      <c r="Q41" s="32"/>
      <c r="R41" s="32">
        <v>0.5</v>
      </c>
      <c r="S41" s="32"/>
      <c r="T41" s="32">
        <v>0.625</v>
      </c>
      <c r="U41" s="32">
        <v>0.75</v>
      </c>
      <c r="V41" s="34">
        <v>5</v>
      </c>
      <c r="W41" s="32">
        <v>5.563</v>
      </c>
    </row>
    <row r="42" spans="2:23" ht="12.75">
      <c r="B42" s="34">
        <v>6</v>
      </c>
      <c r="C42" s="32">
        <v>6.625</v>
      </c>
      <c r="D42" s="32">
        <v>0.109</v>
      </c>
      <c r="E42" s="32">
        <v>0.134</v>
      </c>
      <c r="F42" s="32"/>
      <c r="G42" s="32">
        <v>0.219</v>
      </c>
      <c r="H42" s="32"/>
      <c r="I42" s="32"/>
      <c r="J42" s="32">
        <v>0.28</v>
      </c>
      <c r="K42" s="32">
        <v>0.28</v>
      </c>
      <c r="L42" s="32">
        <v>0.28</v>
      </c>
      <c r="M42" s="32"/>
      <c r="N42" s="32">
        <v>0.432</v>
      </c>
      <c r="O42" s="32">
        <v>0.432</v>
      </c>
      <c r="P42" s="32">
        <v>0.432</v>
      </c>
      <c r="Q42" s="32"/>
      <c r="R42" s="32">
        <v>0.562</v>
      </c>
      <c r="S42" s="32"/>
      <c r="T42" s="32">
        <v>0.719</v>
      </c>
      <c r="U42" s="32">
        <v>0.864</v>
      </c>
      <c r="V42" s="34">
        <v>6</v>
      </c>
      <c r="W42" s="32">
        <v>6.625</v>
      </c>
    </row>
    <row r="43" spans="2:23" ht="12.75">
      <c r="B43" s="34">
        <v>8</v>
      </c>
      <c r="C43" s="32">
        <v>8.625</v>
      </c>
      <c r="D43" s="32">
        <v>0.109</v>
      </c>
      <c r="E43" s="32">
        <v>0.138</v>
      </c>
      <c r="F43" s="32"/>
      <c r="G43" s="32">
        <v>0.219</v>
      </c>
      <c r="H43" s="32">
        <v>0.25</v>
      </c>
      <c r="I43" s="32">
        <v>0.277</v>
      </c>
      <c r="J43" s="32">
        <v>0.322</v>
      </c>
      <c r="K43" s="32">
        <v>0.322</v>
      </c>
      <c r="L43" s="32">
        <v>0.322</v>
      </c>
      <c r="M43" s="32">
        <v>0.406</v>
      </c>
      <c r="N43" s="32">
        <v>0.5</v>
      </c>
      <c r="O43" s="32">
        <v>0.5</v>
      </c>
      <c r="P43" s="32">
        <v>0.5</v>
      </c>
      <c r="Q43" s="32">
        <v>0.594</v>
      </c>
      <c r="R43" s="32">
        <v>0.719</v>
      </c>
      <c r="S43" s="32">
        <v>0.812</v>
      </c>
      <c r="T43" s="32">
        <v>0.906</v>
      </c>
      <c r="U43" s="32">
        <v>0.875</v>
      </c>
      <c r="V43" s="34">
        <v>8</v>
      </c>
      <c r="W43" s="32">
        <v>8.625</v>
      </c>
    </row>
    <row r="44" spans="2:23" ht="12.75">
      <c r="B44" s="34">
        <v>10</v>
      </c>
      <c r="C44" s="32">
        <v>10.75</v>
      </c>
      <c r="D44" s="32">
        <v>0.134</v>
      </c>
      <c r="E44" s="32">
        <v>0.165</v>
      </c>
      <c r="F44" s="32"/>
      <c r="G44" s="32">
        <v>0.219</v>
      </c>
      <c r="H44" s="32">
        <v>0.25</v>
      </c>
      <c r="I44" s="32">
        <v>0.307</v>
      </c>
      <c r="J44" s="32">
        <v>0.365</v>
      </c>
      <c r="K44" s="32">
        <v>0.365</v>
      </c>
      <c r="L44" s="32">
        <v>0.365</v>
      </c>
      <c r="M44" s="32">
        <v>0.5</v>
      </c>
      <c r="N44" s="32">
        <v>0.5</v>
      </c>
      <c r="O44" s="32">
        <v>0.5</v>
      </c>
      <c r="P44" s="32">
        <v>0.594</v>
      </c>
      <c r="Q44" s="32">
        <v>0.719</v>
      </c>
      <c r="R44" s="32">
        <v>0.844</v>
      </c>
      <c r="S44" s="32">
        <v>1</v>
      </c>
      <c r="T44" s="32">
        <v>1.125</v>
      </c>
      <c r="U44" s="32">
        <v>1</v>
      </c>
      <c r="V44" s="34">
        <v>10</v>
      </c>
      <c r="W44" s="32">
        <v>10.75</v>
      </c>
    </row>
    <row r="45" spans="2:23" ht="12.75">
      <c r="B45" s="34">
        <v>12</v>
      </c>
      <c r="C45" s="32">
        <v>12.75</v>
      </c>
      <c r="D45" s="32">
        <v>0.156</v>
      </c>
      <c r="E45" s="32">
        <v>0.18</v>
      </c>
      <c r="F45" s="32"/>
      <c r="G45" s="32">
        <v>0.25</v>
      </c>
      <c r="H45" s="32">
        <v>0.25</v>
      </c>
      <c r="I45" s="32">
        <v>0.33</v>
      </c>
      <c r="J45" s="32">
        <v>0.375</v>
      </c>
      <c r="K45" s="32">
        <v>0.375</v>
      </c>
      <c r="L45" s="32">
        <v>0.406</v>
      </c>
      <c r="M45" s="32">
        <v>0.562</v>
      </c>
      <c r="N45" s="32">
        <v>0.5</v>
      </c>
      <c r="O45" s="32">
        <v>0.5</v>
      </c>
      <c r="P45" s="32">
        <v>0.688</v>
      </c>
      <c r="Q45" s="32">
        <v>0.844</v>
      </c>
      <c r="R45" s="32">
        <v>1</v>
      </c>
      <c r="S45" s="32">
        <v>1.125</v>
      </c>
      <c r="T45" s="32">
        <v>1.312</v>
      </c>
      <c r="U45" s="32">
        <v>1</v>
      </c>
      <c r="V45" s="34">
        <v>12</v>
      </c>
      <c r="W45" s="32">
        <v>12.75</v>
      </c>
    </row>
    <row r="46" spans="2:23" ht="12.75">
      <c r="B46" s="34">
        <v>14</v>
      </c>
      <c r="C46" s="32">
        <v>14</v>
      </c>
      <c r="D46" s="32">
        <v>0.156</v>
      </c>
      <c r="E46" s="32">
        <v>0.188</v>
      </c>
      <c r="F46" s="32">
        <v>0.25</v>
      </c>
      <c r="G46" s="32">
        <v>0.25</v>
      </c>
      <c r="H46" s="32">
        <v>0.312</v>
      </c>
      <c r="I46" s="32">
        <v>0.375</v>
      </c>
      <c r="J46" s="32">
        <v>0.375</v>
      </c>
      <c r="K46" s="32"/>
      <c r="L46" s="32">
        <v>0.438</v>
      </c>
      <c r="M46" s="32">
        <v>0.594</v>
      </c>
      <c r="N46" s="32">
        <v>0.5</v>
      </c>
      <c r="O46" s="32"/>
      <c r="P46" s="32">
        <v>0.75</v>
      </c>
      <c r="Q46" s="32">
        <v>0.938</v>
      </c>
      <c r="R46" s="32">
        <v>1.094</v>
      </c>
      <c r="S46" s="32">
        <v>1.25</v>
      </c>
      <c r="T46" s="32">
        <v>1.406</v>
      </c>
      <c r="U46" s="32"/>
      <c r="V46" s="34">
        <v>14</v>
      </c>
      <c r="W46" s="32">
        <v>14</v>
      </c>
    </row>
    <row r="47" spans="2:23" ht="12.75">
      <c r="B47" s="34">
        <v>16</v>
      </c>
      <c r="C47" s="32">
        <v>16</v>
      </c>
      <c r="D47" s="32">
        <v>0.165</v>
      </c>
      <c r="E47" s="32">
        <v>0.188</v>
      </c>
      <c r="F47" s="32">
        <v>0.25</v>
      </c>
      <c r="G47" s="32">
        <v>0.25</v>
      </c>
      <c r="H47" s="32">
        <v>0.312</v>
      </c>
      <c r="I47" s="32">
        <v>0.375</v>
      </c>
      <c r="J47" s="32">
        <v>0.375</v>
      </c>
      <c r="K47" s="32"/>
      <c r="L47" s="32">
        <v>0.5</v>
      </c>
      <c r="M47" s="32">
        <v>0.656</v>
      </c>
      <c r="N47" s="32">
        <v>0.5</v>
      </c>
      <c r="O47" s="32"/>
      <c r="P47" s="32">
        <v>0.844</v>
      </c>
      <c r="Q47" s="32">
        <v>1.031</v>
      </c>
      <c r="R47" s="32">
        <v>1.219</v>
      </c>
      <c r="S47" s="32">
        <v>1.438</v>
      </c>
      <c r="T47" s="32">
        <v>1.594</v>
      </c>
      <c r="U47" s="32"/>
      <c r="V47" s="34">
        <v>16</v>
      </c>
      <c r="W47" s="32">
        <v>16</v>
      </c>
    </row>
    <row r="48" spans="2:23" ht="12.75">
      <c r="B48" s="34">
        <v>18</v>
      </c>
      <c r="C48" s="32">
        <v>18</v>
      </c>
      <c r="D48" s="32">
        <v>0.165</v>
      </c>
      <c r="E48" s="32">
        <v>0.188</v>
      </c>
      <c r="F48" s="32">
        <v>0.25</v>
      </c>
      <c r="G48" s="32">
        <v>0.25</v>
      </c>
      <c r="H48" s="32">
        <v>0.312</v>
      </c>
      <c r="I48" s="32">
        <v>0.438</v>
      </c>
      <c r="J48" s="32">
        <v>0.375</v>
      </c>
      <c r="K48" s="32"/>
      <c r="L48" s="32">
        <v>0.562</v>
      </c>
      <c r="M48" s="32">
        <v>0.75</v>
      </c>
      <c r="N48" s="32">
        <v>0.5</v>
      </c>
      <c r="O48" s="32"/>
      <c r="P48" s="32">
        <v>0.938</v>
      </c>
      <c r="Q48" s="32">
        <v>1.156</v>
      </c>
      <c r="R48" s="32">
        <v>1.375</v>
      </c>
      <c r="S48" s="32">
        <v>1.562</v>
      </c>
      <c r="T48" s="32">
        <v>1.781</v>
      </c>
      <c r="U48" s="32"/>
      <c r="V48" s="34">
        <v>18</v>
      </c>
      <c r="W48" s="32">
        <v>18</v>
      </c>
    </row>
    <row r="49" spans="2:23" ht="12.75">
      <c r="B49" s="34">
        <v>20</v>
      </c>
      <c r="C49" s="32">
        <v>20</v>
      </c>
      <c r="D49" s="32">
        <v>0.188</v>
      </c>
      <c r="E49" s="32">
        <v>0.218</v>
      </c>
      <c r="F49" s="32">
        <v>0.25</v>
      </c>
      <c r="G49" s="32">
        <v>0.25</v>
      </c>
      <c r="H49" s="32">
        <v>0.375</v>
      </c>
      <c r="I49" s="32">
        <v>0.5</v>
      </c>
      <c r="J49" s="32">
        <v>0.375</v>
      </c>
      <c r="K49" s="32"/>
      <c r="L49" s="32">
        <v>0.594</v>
      </c>
      <c r="M49" s="32">
        <v>0.812</v>
      </c>
      <c r="N49" s="32">
        <v>0.5</v>
      </c>
      <c r="O49" s="32"/>
      <c r="P49" s="32">
        <v>1.031</v>
      </c>
      <c r="Q49" s="32">
        <v>1.281</v>
      </c>
      <c r="R49" s="32">
        <v>1.5</v>
      </c>
      <c r="S49" s="32">
        <v>1.75</v>
      </c>
      <c r="T49" s="32">
        <v>1.969</v>
      </c>
      <c r="U49" s="32"/>
      <c r="V49" s="34">
        <v>20</v>
      </c>
      <c r="W49" s="32">
        <v>20</v>
      </c>
    </row>
    <row r="50" spans="2:23" ht="12.75">
      <c r="B50" s="34">
        <v>22</v>
      </c>
      <c r="C50" s="32">
        <v>22</v>
      </c>
      <c r="D50" s="32">
        <v>0.188</v>
      </c>
      <c r="E50" s="32">
        <v>0.218</v>
      </c>
      <c r="F50" s="32">
        <v>0.25</v>
      </c>
      <c r="G50" s="32">
        <v>0.25</v>
      </c>
      <c r="H50" s="32">
        <v>0.375</v>
      </c>
      <c r="I50" s="32">
        <v>0.5</v>
      </c>
      <c r="J50" s="32">
        <v>0.375</v>
      </c>
      <c r="K50" s="32"/>
      <c r="L50" s="32"/>
      <c r="M50" s="32">
        <v>0.875</v>
      </c>
      <c r="N50" s="32">
        <v>0.5</v>
      </c>
      <c r="O50" s="32"/>
      <c r="P50" s="32">
        <v>1.125</v>
      </c>
      <c r="Q50" s="32">
        <v>1.375</v>
      </c>
      <c r="R50" s="32">
        <v>1.625</v>
      </c>
      <c r="S50" s="32">
        <v>1.875</v>
      </c>
      <c r="T50" s="32">
        <v>2.125</v>
      </c>
      <c r="U50" s="32"/>
      <c r="V50" s="34">
        <v>22</v>
      </c>
      <c r="W50" s="32">
        <v>22</v>
      </c>
    </row>
    <row r="51" spans="2:23" ht="12.75">
      <c r="B51" s="34">
        <v>24</v>
      </c>
      <c r="C51" s="32">
        <v>24</v>
      </c>
      <c r="D51" s="32">
        <v>0.218</v>
      </c>
      <c r="E51" s="32">
        <v>0.25</v>
      </c>
      <c r="F51" s="32">
        <v>0.25</v>
      </c>
      <c r="G51" s="32">
        <v>0.25</v>
      </c>
      <c r="H51" s="32">
        <v>0.375</v>
      </c>
      <c r="I51" s="32">
        <v>0.562</v>
      </c>
      <c r="J51" s="32">
        <v>0.375</v>
      </c>
      <c r="K51" s="32"/>
      <c r="L51" s="32">
        <v>0.688</v>
      </c>
      <c r="M51" s="32">
        <v>0.969</v>
      </c>
      <c r="N51" s="32">
        <v>0.5</v>
      </c>
      <c r="O51" s="32"/>
      <c r="P51" s="32">
        <v>1.218</v>
      </c>
      <c r="Q51" s="32">
        <v>1.531</v>
      </c>
      <c r="R51" s="32">
        <v>1.812</v>
      </c>
      <c r="S51" s="32">
        <v>2.062</v>
      </c>
      <c r="T51" s="32">
        <v>2.344</v>
      </c>
      <c r="U51" s="32"/>
      <c r="V51" s="34">
        <v>24</v>
      </c>
      <c r="W51" s="32">
        <v>24</v>
      </c>
    </row>
    <row r="52" spans="2:23" ht="12.75">
      <c r="B52" s="34">
        <v>26</v>
      </c>
      <c r="C52" s="32">
        <v>26</v>
      </c>
      <c r="D52" s="32"/>
      <c r="E52" s="32"/>
      <c r="F52" s="32">
        <v>0.312</v>
      </c>
      <c r="G52" s="32"/>
      <c r="H52" s="32">
        <v>0.5</v>
      </c>
      <c r="I52" s="32"/>
      <c r="J52" s="32">
        <v>0.375</v>
      </c>
      <c r="K52" s="32"/>
      <c r="L52" s="32"/>
      <c r="M52" s="32"/>
      <c r="N52" s="32">
        <v>0.5</v>
      </c>
      <c r="O52" s="32"/>
      <c r="P52" s="32"/>
      <c r="Q52" s="32"/>
      <c r="R52" s="32"/>
      <c r="S52" s="32"/>
      <c r="T52" s="32"/>
      <c r="U52" s="32"/>
      <c r="V52" s="34">
        <v>26</v>
      </c>
      <c r="W52" s="32">
        <v>26</v>
      </c>
    </row>
    <row r="53" spans="2:23" ht="12.75">
      <c r="B53" s="34">
        <v>28</v>
      </c>
      <c r="C53" s="32">
        <v>28</v>
      </c>
      <c r="D53" s="32"/>
      <c r="E53" s="32"/>
      <c r="F53" s="32">
        <v>0.312</v>
      </c>
      <c r="G53" s="32"/>
      <c r="H53" s="32">
        <v>0.5</v>
      </c>
      <c r="I53" s="32">
        <v>0.625</v>
      </c>
      <c r="J53" s="32">
        <v>0.375</v>
      </c>
      <c r="K53" s="32"/>
      <c r="L53" s="32"/>
      <c r="M53" s="32"/>
      <c r="N53" s="32">
        <v>0.5</v>
      </c>
      <c r="O53" s="32"/>
      <c r="P53" s="32"/>
      <c r="Q53" s="32"/>
      <c r="R53" s="32"/>
      <c r="S53" s="32"/>
      <c r="T53" s="32"/>
      <c r="U53" s="32"/>
      <c r="V53" s="34">
        <v>28</v>
      </c>
      <c r="W53" s="32">
        <v>28</v>
      </c>
    </row>
    <row r="54" spans="2:23" ht="12.75">
      <c r="B54" s="34">
        <v>30</v>
      </c>
      <c r="C54" s="32">
        <v>30</v>
      </c>
      <c r="D54" s="32">
        <v>0.25</v>
      </c>
      <c r="E54" s="32">
        <v>0.312</v>
      </c>
      <c r="F54" s="32">
        <v>0.312</v>
      </c>
      <c r="G54" s="32"/>
      <c r="H54" s="32">
        <v>0.5</v>
      </c>
      <c r="I54" s="32">
        <v>0.625</v>
      </c>
      <c r="J54" s="32">
        <v>0.375</v>
      </c>
      <c r="K54" s="32"/>
      <c r="L54" s="32"/>
      <c r="M54" s="32"/>
      <c r="N54" s="32">
        <v>0.5</v>
      </c>
      <c r="O54" s="32"/>
      <c r="P54" s="32"/>
      <c r="Q54" s="32"/>
      <c r="R54" s="32"/>
      <c r="S54" s="32"/>
      <c r="T54" s="32"/>
      <c r="U54" s="32"/>
      <c r="V54" s="34">
        <v>30</v>
      </c>
      <c r="W54" s="32">
        <v>30</v>
      </c>
    </row>
    <row r="55" spans="2:23" ht="12.75">
      <c r="B55" s="34">
        <v>32</v>
      </c>
      <c r="C55" s="32">
        <v>32</v>
      </c>
      <c r="D55" s="32"/>
      <c r="E55" s="32"/>
      <c r="F55" s="32">
        <v>0.312</v>
      </c>
      <c r="G55" s="32"/>
      <c r="H55" s="32">
        <v>0.5</v>
      </c>
      <c r="I55" s="32">
        <v>0.625</v>
      </c>
      <c r="J55" s="32">
        <v>0.375</v>
      </c>
      <c r="K55" s="32"/>
      <c r="L55" s="32">
        <v>0.688</v>
      </c>
      <c r="M55" s="32"/>
      <c r="N55" s="32">
        <v>0.5</v>
      </c>
      <c r="O55" s="32"/>
      <c r="P55" s="32"/>
      <c r="Q55" s="32"/>
      <c r="R55" s="32"/>
      <c r="S55" s="32"/>
      <c r="T55" s="32"/>
      <c r="U55" s="32"/>
      <c r="V55" s="34">
        <v>32</v>
      </c>
      <c r="W55" s="32">
        <v>32</v>
      </c>
    </row>
    <row r="56" spans="2:23" ht="12.75">
      <c r="B56" s="34">
        <v>34</v>
      </c>
      <c r="C56" s="32">
        <v>34</v>
      </c>
      <c r="D56" s="32"/>
      <c r="E56" s="32"/>
      <c r="F56" s="32">
        <v>0.312</v>
      </c>
      <c r="G56" s="32"/>
      <c r="H56" s="32">
        <v>0.5</v>
      </c>
      <c r="I56" s="32">
        <v>0.625</v>
      </c>
      <c r="J56" s="32">
        <v>0.375</v>
      </c>
      <c r="K56" s="32"/>
      <c r="L56" s="32">
        <v>0.688</v>
      </c>
      <c r="M56" s="32"/>
      <c r="N56" s="32">
        <v>0.5</v>
      </c>
      <c r="O56" s="32"/>
      <c r="P56" s="32"/>
      <c r="Q56" s="32"/>
      <c r="R56" s="32"/>
      <c r="S56" s="32"/>
      <c r="T56" s="32"/>
      <c r="U56" s="32"/>
      <c r="V56" s="34">
        <v>34</v>
      </c>
      <c r="W56" s="32">
        <v>34</v>
      </c>
    </row>
    <row r="57" spans="2:23" ht="12.75">
      <c r="B57" s="34">
        <v>36</v>
      </c>
      <c r="C57" s="32">
        <v>36</v>
      </c>
      <c r="D57" s="32"/>
      <c r="E57" s="32"/>
      <c r="F57" s="32">
        <v>0.312</v>
      </c>
      <c r="G57" s="32"/>
      <c r="H57" s="32">
        <v>0.5</v>
      </c>
      <c r="I57" s="32">
        <v>0.625</v>
      </c>
      <c r="J57" s="32">
        <v>0.375</v>
      </c>
      <c r="K57" s="32"/>
      <c r="L57" s="32">
        <v>0.75</v>
      </c>
      <c r="M57" s="32"/>
      <c r="N57" s="32">
        <v>0.5</v>
      </c>
      <c r="O57" s="32"/>
      <c r="P57" s="32"/>
      <c r="Q57" s="32"/>
      <c r="R57" s="32"/>
      <c r="S57" s="32"/>
      <c r="T57" s="32"/>
      <c r="U57" s="32"/>
      <c r="V57" s="34">
        <v>36</v>
      </c>
      <c r="W57" s="32">
        <v>36</v>
      </c>
    </row>
    <row r="58" spans="2:23" ht="12.75">
      <c r="B58" s="34">
        <v>42</v>
      </c>
      <c r="C58" s="32">
        <v>42</v>
      </c>
      <c r="D58" s="32"/>
      <c r="E58" s="32"/>
      <c r="F58" s="32"/>
      <c r="G58" s="32"/>
      <c r="H58" s="32"/>
      <c r="I58" s="32"/>
      <c r="J58" s="32">
        <v>0.375</v>
      </c>
      <c r="K58" s="32"/>
      <c r="L58" s="32"/>
      <c r="M58" s="32"/>
      <c r="N58" s="32">
        <v>0.5</v>
      </c>
      <c r="O58" s="32"/>
      <c r="P58" s="32"/>
      <c r="Q58" s="32"/>
      <c r="R58" s="32"/>
      <c r="S58" s="32"/>
      <c r="T58" s="32"/>
      <c r="U58" s="32"/>
      <c r="V58" s="34">
        <v>42</v>
      </c>
      <c r="W58" s="32">
        <v>42</v>
      </c>
    </row>
    <row r="61" ht="12.75">
      <c r="L61" s="27" t="s">
        <v>11</v>
      </c>
    </row>
    <row r="62" spans="2:23" ht="12.75">
      <c r="B62" s="26" t="s">
        <v>0</v>
      </c>
      <c r="C62" s="26" t="s">
        <v>1</v>
      </c>
      <c r="L62" s="27" t="s">
        <v>14</v>
      </c>
      <c r="V62" s="26" t="s">
        <v>0</v>
      </c>
      <c r="W62" s="26" t="s">
        <v>1</v>
      </c>
    </row>
    <row r="63" spans="2:23" ht="12.75">
      <c r="B63" s="26" t="s">
        <v>2</v>
      </c>
      <c r="C63" s="26" t="s">
        <v>2</v>
      </c>
      <c r="D63" s="33" t="s">
        <v>3</v>
      </c>
      <c r="E63" s="33" t="s">
        <v>4</v>
      </c>
      <c r="F63" s="33" t="s">
        <v>38</v>
      </c>
      <c r="G63" s="33" t="s">
        <v>5</v>
      </c>
      <c r="H63" s="33" t="s">
        <v>35</v>
      </c>
      <c r="I63" s="33" t="s">
        <v>39</v>
      </c>
      <c r="J63" s="33" t="s">
        <v>6</v>
      </c>
      <c r="K63" s="33" t="s">
        <v>7</v>
      </c>
      <c r="L63" s="33" t="s">
        <v>36</v>
      </c>
      <c r="M63" s="33" t="s">
        <v>40</v>
      </c>
      <c r="N63" s="33" t="s">
        <v>8</v>
      </c>
      <c r="O63" s="33" t="s">
        <v>26</v>
      </c>
      <c r="P63" s="33" t="s">
        <v>37</v>
      </c>
      <c r="Q63" s="33" t="s">
        <v>41</v>
      </c>
      <c r="R63" s="33" t="s">
        <v>42</v>
      </c>
      <c r="S63" s="33" t="s">
        <v>43</v>
      </c>
      <c r="T63" s="33" t="s">
        <v>44</v>
      </c>
      <c r="U63" s="33" t="s">
        <v>9</v>
      </c>
      <c r="V63" s="26" t="s">
        <v>2</v>
      </c>
      <c r="W63" s="26" t="s">
        <v>2</v>
      </c>
    </row>
    <row r="64" spans="2:23" ht="12.75">
      <c r="B64" s="34">
        <v>0.125</v>
      </c>
      <c r="C64" s="32">
        <v>0.405</v>
      </c>
      <c r="D64" s="32">
        <f>IF(D28&gt;0,$C64-2*D28,0)</f>
        <v>0</v>
      </c>
      <c r="E64" s="32">
        <f aca="true" t="shared" si="0" ref="E64:U79">IF(E28&gt;0,$C64-2*E28,0)</f>
        <v>0.30700000000000005</v>
      </c>
      <c r="F64" s="32">
        <f t="shared" si="0"/>
        <v>0</v>
      </c>
      <c r="G64" s="32">
        <f t="shared" si="0"/>
        <v>0</v>
      </c>
      <c r="H64" s="32">
        <f t="shared" si="0"/>
        <v>0</v>
      </c>
      <c r="I64" s="32">
        <f t="shared" si="0"/>
        <v>0</v>
      </c>
      <c r="J64" s="32">
        <f t="shared" si="0"/>
        <v>0.269</v>
      </c>
      <c r="K64" s="32">
        <f t="shared" si="0"/>
        <v>0.269</v>
      </c>
      <c r="L64" s="32">
        <f t="shared" si="0"/>
        <v>0.269</v>
      </c>
      <c r="M64" s="32">
        <f t="shared" si="0"/>
        <v>0</v>
      </c>
      <c r="N64" s="32">
        <f t="shared" si="0"/>
        <v>0.21500000000000002</v>
      </c>
      <c r="O64" s="32">
        <f t="shared" si="0"/>
        <v>0.21500000000000002</v>
      </c>
      <c r="P64" s="32">
        <f t="shared" si="0"/>
        <v>0.21500000000000002</v>
      </c>
      <c r="Q64" s="32">
        <f t="shared" si="0"/>
        <v>0</v>
      </c>
      <c r="R64" s="32">
        <f t="shared" si="0"/>
        <v>0</v>
      </c>
      <c r="S64" s="32">
        <f t="shared" si="0"/>
        <v>0</v>
      </c>
      <c r="T64" s="32">
        <f t="shared" si="0"/>
        <v>0</v>
      </c>
      <c r="U64" s="32">
        <f t="shared" si="0"/>
        <v>0</v>
      </c>
      <c r="V64" s="34">
        <v>0.125</v>
      </c>
      <c r="W64" s="32">
        <v>0.405</v>
      </c>
    </row>
    <row r="65" spans="2:23" ht="12.75">
      <c r="B65" s="34">
        <v>0.25</v>
      </c>
      <c r="C65" s="32">
        <v>0.54</v>
      </c>
      <c r="D65" s="32">
        <f aca="true" t="shared" si="1" ref="D65:S80">IF(D29&gt;0,$C65-2*D29,0)</f>
        <v>0</v>
      </c>
      <c r="E65" s="32">
        <f t="shared" si="1"/>
        <v>0.41000000000000003</v>
      </c>
      <c r="F65" s="32">
        <f t="shared" si="1"/>
        <v>0</v>
      </c>
      <c r="G65" s="32">
        <f t="shared" si="1"/>
        <v>0</v>
      </c>
      <c r="H65" s="32">
        <f t="shared" si="1"/>
        <v>0</v>
      </c>
      <c r="I65" s="32">
        <f t="shared" si="1"/>
        <v>0</v>
      </c>
      <c r="J65" s="32">
        <f t="shared" si="1"/>
        <v>0.36400000000000005</v>
      </c>
      <c r="K65" s="32">
        <f t="shared" si="1"/>
        <v>0.36400000000000005</v>
      </c>
      <c r="L65" s="32">
        <f t="shared" si="1"/>
        <v>0.36400000000000005</v>
      </c>
      <c r="M65" s="32">
        <f t="shared" si="1"/>
        <v>0</v>
      </c>
      <c r="N65" s="32">
        <f t="shared" si="0"/>
        <v>0.30200000000000005</v>
      </c>
      <c r="O65" s="32">
        <f t="shared" si="0"/>
        <v>0.30200000000000005</v>
      </c>
      <c r="P65" s="32">
        <f t="shared" si="0"/>
        <v>0.30200000000000005</v>
      </c>
      <c r="Q65" s="32">
        <f t="shared" si="0"/>
        <v>0</v>
      </c>
      <c r="R65" s="32">
        <f t="shared" si="0"/>
        <v>0</v>
      </c>
      <c r="S65" s="32">
        <f t="shared" si="0"/>
        <v>0</v>
      </c>
      <c r="T65" s="32">
        <f t="shared" si="0"/>
        <v>0</v>
      </c>
      <c r="U65" s="32">
        <f t="shared" si="0"/>
        <v>0</v>
      </c>
      <c r="V65" s="34">
        <v>0.25</v>
      </c>
      <c r="W65" s="32">
        <v>0.54</v>
      </c>
    </row>
    <row r="66" spans="2:23" ht="12.75">
      <c r="B66" s="34">
        <v>0.375</v>
      </c>
      <c r="C66" s="32">
        <v>0.675</v>
      </c>
      <c r="D66" s="32">
        <f t="shared" si="1"/>
        <v>0</v>
      </c>
      <c r="E66" s="32">
        <f t="shared" si="1"/>
        <v>0.545</v>
      </c>
      <c r="F66" s="32">
        <f t="shared" si="1"/>
        <v>0</v>
      </c>
      <c r="G66" s="32">
        <f t="shared" si="1"/>
        <v>0</v>
      </c>
      <c r="H66" s="32">
        <f t="shared" si="1"/>
        <v>0</v>
      </c>
      <c r="I66" s="32">
        <f t="shared" si="1"/>
        <v>0</v>
      </c>
      <c r="J66" s="32">
        <f t="shared" si="1"/>
        <v>0.49300000000000005</v>
      </c>
      <c r="K66" s="32">
        <f t="shared" si="1"/>
        <v>0.49300000000000005</v>
      </c>
      <c r="L66" s="32">
        <f t="shared" si="1"/>
        <v>0.49300000000000005</v>
      </c>
      <c r="M66" s="32">
        <f t="shared" si="1"/>
        <v>0</v>
      </c>
      <c r="N66" s="32">
        <f t="shared" si="0"/>
        <v>0.42300000000000004</v>
      </c>
      <c r="O66" s="32">
        <f t="shared" si="0"/>
        <v>0.42300000000000004</v>
      </c>
      <c r="P66" s="32">
        <f t="shared" si="0"/>
        <v>0.42300000000000004</v>
      </c>
      <c r="Q66" s="32">
        <f t="shared" si="0"/>
        <v>0</v>
      </c>
      <c r="R66" s="32">
        <f t="shared" si="0"/>
        <v>0</v>
      </c>
      <c r="S66" s="32">
        <f t="shared" si="0"/>
        <v>0</v>
      </c>
      <c r="T66" s="32">
        <f t="shared" si="0"/>
        <v>0</v>
      </c>
      <c r="U66" s="32">
        <f t="shared" si="0"/>
        <v>0</v>
      </c>
      <c r="V66" s="34">
        <v>0.375</v>
      </c>
      <c r="W66" s="32">
        <v>0.675</v>
      </c>
    </row>
    <row r="67" spans="2:23" ht="12.75">
      <c r="B67" s="34">
        <v>0.5</v>
      </c>
      <c r="C67" s="32">
        <v>0.84</v>
      </c>
      <c r="D67" s="32">
        <f t="shared" si="1"/>
        <v>0.71</v>
      </c>
      <c r="E67" s="32">
        <f t="shared" si="1"/>
        <v>0.6739999999999999</v>
      </c>
      <c r="F67" s="32">
        <f t="shared" si="1"/>
        <v>0</v>
      </c>
      <c r="G67" s="32">
        <f t="shared" si="1"/>
        <v>0</v>
      </c>
      <c r="H67" s="32">
        <f t="shared" si="1"/>
        <v>0</v>
      </c>
      <c r="I67" s="32">
        <f t="shared" si="1"/>
        <v>0</v>
      </c>
      <c r="J67" s="32">
        <f t="shared" si="1"/>
        <v>0.622</v>
      </c>
      <c r="K67" s="32">
        <f t="shared" si="1"/>
        <v>0.622</v>
      </c>
      <c r="L67" s="32">
        <f t="shared" si="1"/>
        <v>0.622</v>
      </c>
      <c r="M67" s="32">
        <f t="shared" si="1"/>
        <v>0</v>
      </c>
      <c r="N67" s="32">
        <f t="shared" si="0"/>
        <v>0.546</v>
      </c>
      <c r="O67" s="32">
        <f t="shared" si="0"/>
        <v>0.546</v>
      </c>
      <c r="P67" s="32">
        <f t="shared" si="0"/>
        <v>0.546</v>
      </c>
      <c r="Q67" s="32">
        <f t="shared" si="0"/>
        <v>0</v>
      </c>
      <c r="R67" s="32">
        <f t="shared" si="0"/>
        <v>0</v>
      </c>
      <c r="S67" s="32">
        <f t="shared" si="0"/>
        <v>0</v>
      </c>
      <c r="T67" s="32">
        <f t="shared" si="0"/>
        <v>0.46399999999999997</v>
      </c>
      <c r="U67" s="32">
        <f t="shared" si="0"/>
        <v>0.252</v>
      </c>
      <c r="V67" s="34">
        <v>0.5</v>
      </c>
      <c r="W67" s="32">
        <v>0.84</v>
      </c>
    </row>
    <row r="68" spans="2:23" ht="12.75">
      <c r="B68" s="34">
        <v>0.75</v>
      </c>
      <c r="C68" s="32">
        <v>1.05</v>
      </c>
      <c r="D68" s="32">
        <f t="shared" si="1"/>
        <v>0.92</v>
      </c>
      <c r="E68" s="32">
        <f t="shared" si="1"/>
        <v>0.884</v>
      </c>
      <c r="F68" s="32">
        <f t="shared" si="1"/>
        <v>0</v>
      </c>
      <c r="G68" s="32">
        <f t="shared" si="1"/>
        <v>0</v>
      </c>
      <c r="H68" s="32">
        <f t="shared" si="1"/>
        <v>0</v>
      </c>
      <c r="I68" s="32">
        <f t="shared" si="1"/>
        <v>0</v>
      </c>
      <c r="J68" s="32">
        <f t="shared" si="1"/>
        <v>0.8240000000000001</v>
      </c>
      <c r="K68" s="32">
        <f t="shared" si="1"/>
        <v>0.8240000000000001</v>
      </c>
      <c r="L68" s="32">
        <f t="shared" si="1"/>
        <v>0.8240000000000001</v>
      </c>
      <c r="M68" s="32">
        <f t="shared" si="1"/>
        <v>0</v>
      </c>
      <c r="N68" s="32">
        <f t="shared" si="0"/>
        <v>0.742</v>
      </c>
      <c r="O68" s="32">
        <f t="shared" si="0"/>
        <v>0.742</v>
      </c>
      <c r="P68" s="32">
        <f t="shared" si="0"/>
        <v>0.742</v>
      </c>
      <c r="Q68" s="32">
        <f t="shared" si="0"/>
        <v>0</v>
      </c>
      <c r="R68" s="32">
        <f t="shared" si="0"/>
        <v>0</v>
      </c>
      <c r="S68" s="32">
        <f t="shared" si="0"/>
        <v>0</v>
      </c>
      <c r="T68" s="32">
        <f t="shared" si="0"/>
        <v>0.6120000000000001</v>
      </c>
      <c r="U68" s="32">
        <f t="shared" si="0"/>
        <v>0.43400000000000005</v>
      </c>
      <c r="V68" s="34">
        <v>0.75</v>
      </c>
      <c r="W68" s="32">
        <v>1.05</v>
      </c>
    </row>
    <row r="69" spans="2:23" ht="12.75">
      <c r="B69" s="34">
        <v>1</v>
      </c>
      <c r="C69" s="32">
        <v>1.315</v>
      </c>
      <c r="D69" s="32">
        <f t="shared" si="1"/>
        <v>1.185</v>
      </c>
      <c r="E69" s="32">
        <f t="shared" si="1"/>
        <v>1.097</v>
      </c>
      <c r="F69" s="32">
        <f t="shared" si="1"/>
        <v>0</v>
      </c>
      <c r="G69" s="32">
        <f t="shared" si="1"/>
        <v>0</v>
      </c>
      <c r="H69" s="32">
        <f t="shared" si="1"/>
        <v>0</v>
      </c>
      <c r="I69" s="32">
        <f t="shared" si="1"/>
        <v>0</v>
      </c>
      <c r="J69" s="32">
        <f t="shared" si="1"/>
        <v>1.049</v>
      </c>
      <c r="K69" s="32">
        <f t="shared" si="1"/>
        <v>1.049</v>
      </c>
      <c r="L69" s="32">
        <f t="shared" si="1"/>
        <v>1.049</v>
      </c>
      <c r="M69" s="32">
        <f t="shared" si="1"/>
        <v>0</v>
      </c>
      <c r="N69" s="32">
        <f t="shared" si="0"/>
        <v>0.957</v>
      </c>
      <c r="O69" s="32">
        <f t="shared" si="0"/>
        <v>0.957</v>
      </c>
      <c r="P69" s="32">
        <f t="shared" si="0"/>
        <v>0.957</v>
      </c>
      <c r="Q69" s="32">
        <f t="shared" si="0"/>
        <v>0</v>
      </c>
      <c r="R69" s="32">
        <f t="shared" si="0"/>
        <v>0</v>
      </c>
      <c r="S69" s="32">
        <f t="shared" si="0"/>
        <v>0</v>
      </c>
      <c r="T69" s="32">
        <f t="shared" si="0"/>
        <v>0.815</v>
      </c>
      <c r="U69" s="32">
        <f t="shared" si="0"/>
        <v>0.599</v>
      </c>
      <c r="V69" s="34">
        <v>1</v>
      </c>
      <c r="W69" s="32">
        <v>1.315</v>
      </c>
    </row>
    <row r="70" spans="2:23" ht="12.75">
      <c r="B70" s="34">
        <v>1.25</v>
      </c>
      <c r="C70" s="32">
        <v>1.66</v>
      </c>
      <c r="D70" s="32">
        <f t="shared" si="1"/>
        <v>1.5299999999999998</v>
      </c>
      <c r="E70" s="32">
        <f t="shared" si="1"/>
        <v>1.442</v>
      </c>
      <c r="F70" s="32">
        <f t="shared" si="1"/>
        <v>0</v>
      </c>
      <c r="G70" s="32">
        <f t="shared" si="1"/>
        <v>0</v>
      </c>
      <c r="H70" s="32">
        <f t="shared" si="1"/>
        <v>0</v>
      </c>
      <c r="I70" s="32">
        <f t="shared" si="1"/>
        <v>0</v>
      </c>
      <c r="J70" s="32">
        <f t="shared" si="1"/>
        <v>1.38</v>
      </c>
      <c r="K70" s="32">
        <f t="shared" si="1"/>
        <v>1.38</v>
      </c>
      <c r="L70" s="32">
        <f t="shared" si="1"/>
        <v>1.38</v>
      </c>
      <c r="M70" s="32">
        <f t="shared" si="1"/>
        <v>0</v>
      </c>
      <c r="N70" s="32">
        <f t="shared" si="0"/>
        <v>1.278</v>
      </c>
      <c r="O70" s="32">
        <f t="shared" si="0"/>
        <v>1.278</v>
      </c>
      <c r="P70" s="32">
        <f t="shared" si="0"/>
        <v>1.278</v>
      </c>
      <c r="Q70" s="32">
        <f t="shared" si="0"/>
        <v>0</v>
      </c>
      <c r="R70" s="32">
        <f t="shared" si="0"/>
        <v>0</v>
      </c>
      <c r="S70" s="32">
        <f t="shared" si="0"/>
        <v>0</v>
      </c>
      <c r="T70" s="32">
        <f t="shared" si="0"/>
        <v>1.16</v>
      </c>
      <c r="U70" s="32">
        <f t="shared" si="0"/>
        <v>0.8959999999999999</v>
      </c>
      <c r="V70" s="34">
        <v>1.25</v>
      </c>
      <c r="W70" s="32">
        <v>1.66</v>
      </c>
    </row>
    <row r="71" spans="2:23" ht="12.75">
      <c r="B71" s="34">
        <v>1.5</v>
      </c>
      <c r="C71" s="32">
        <v>1.9</v>
      </c>
      <c r="D71" s="32">
        <f t="shared" si="1"/>
        <v>1.77</v>
      </c>
      <c r="E71" s="32">
        <f t="shared" si="1"/>
        <v>1.682</v>
      </c>
      <c r="F71" s="32">
        <f t="shared" si="1"/>
        <v>0</v>
      </c>
      <c r="G71" s="32">
        <f t="shared" si="1"/>
        <v>0</v>
      </c>
      <c r="H71" s="32">
        <f t="shared" si="1"/>
        <v>0</v>
      </c>
      <c r="I71" s="32">
        <f t="shared" si="1"/>
        <v>0</v>
      </c>
      <c r="J71" s="32">
        <f t="shared" si="1"/>
        <v>1.6099999999999999</v>
      </c>
      <c r="K71" s="32">
        <f t="shared" si="1"/>
        <v>1.6099999999999999</v>
      </c>
      <c r="L71" s="32">
        <f t="shared" si="1"/>
        <v>1.6099999999999999</v>
      </c>
      <c r="M71" s="32">
        <f t="shared" si="1"/>
        <v>0</v>
      </c>
      <c r="N71" s="32">
        <f t="shared" si="0"/>
        <v>1.5</v>
      </c>
      <c r="O71" s="32">
        <f t="shared" si="0"/>
        <v>1.5</v>
      </c>
      <c r="P71" s="32">
        <f t="shared" si="0"/>
        <v>1.5</v>
      </c>
      <c r="Q71" s="32">
        <f t="shared" si="0"/>
        <v>0</v>
      </c>
      <c r="R71" s="32">
        <f t="shared" si="0"/>
        <v>0</v>
      </c>
      <c r="S71" s="32">
        <f t="shared" si="0"/>
        <v>0</v>
      </c>
      <c r="T71" s="32">
        <f t="shared" si="0"/>
        <v>1.3379999999999999</v>
      </c>
      <c r="U71" s="32">
        <f t="shared" si="0"/>
        <v>1.0999999999999999</v>
      </c>
      <c r="V71" s="34">
        <v>1.5</v>
      </c>
      <c r="W71" s="32">
        <v>1.9</v>
      </c>
    </row>
    <row r="72" spans="2:23" ht="12.75">
      <c r="B72" s="34">
        <v>2</v>
      </c>
      <c r="C72" s="32">
        <v>2.375</v>
      </c>
      <c r="D72" s="32">
        <f t="shared" si="1"/>
        <v>2.245</v>
      </c>
      <c r="E72" s="32">
        <f t="shared" si="1"/>
        <v>2.157</v>
      </c>
      <c r="F72" s="32">
        <f t="shared" si="1"/>
        <v>0</v>
      </c>
      <c r="G72" s="32">
        <f t="shared" si="1"/>
        <v>0</v>
      </c>
      <c r="H72" s="32">
        <f t="shared" si="1"/>
        <v>0</v>
      </c>
      <c r="I72" s="32">
        <f t="shared" si="1"/>
        <v>0</v>
      </c>
      <c r="J72" s="32">
        <f t="shared" si="1"/>
        <v>2.067</v>
      </c>
      <c r="K72" s="32">
        <f t="shared" si="1"/>
        <v>2.067</v>
      </c>
      <c r="L72" s="32">
        <f t="shared" si="1"/>
        <v>2.067</v>
      </c>
      <c r="M72" s="32">
        <f t="shared" si="1"/>
        <v>0</v>
      </c>
      <c r="N72" s="32">
        <f t="shared" si="0"/>
        <v>1.939</v>
      </c>
      <c r="O72" s="32">
        <f t="shared" si="0"/>
        <v>1.939</v>
      </c>
      <c r="P72" s="32">
        <f t="shared" si="0"/>
        <v>1.939</v>
      </c>
      <c r="Q72" s="32">
        <f t="shared" si="0"/>
        <v>0</v>
      </c>
      <c r="R72" s="32">
        <f t="shared" si="0"/>
        <v>0</v>
      </c>
      <c r="S72" s="32">
        <f t="shared" si="0"/>
        <v>0</v>
      </c>
      <c r="T72" s="32">
        <f t="shared" si="0"/>
        <v>1.687</v>
      </c>
      <c r="U72" s="32">
        <f t="shared" si="0"/>
        <v>1.5030000000000001</v>
      </c>
      <c r="V72" s="34">
        <v>2</v>
      </c>
      <c r="W72" s="32">
        <v>2.375</v>
      </c>
    </row>
    <row r="73" spans="2:23" ht="12.75">
      <c r="B73" s="34">
        <v>2.5</v>
      </c>
      <c r="C73" s="32">
        <v>2.875</v>
      </c>
      <c r="D73" s="32">
        <f t="shared" si="1"/>
        <v>2.709</v>
      </c>
      <c r="E73" s="32">
        <f t="shared" si="1"/>
        <v>2.635</v>
      </c>
      <c r="F73" s="32">
        <f t="shared" si="1"/>
        <v>0</v>
      </c>
      <c r="G73" s="32">
        <f t="shared" si="1"/>
        <v>0</v>
      </c>
      <c r="H73" s="32">
        <f t="shared" si="1"/>
        <v>0</v>
      </c>
      <c r="I73" s="32">
        <f t="shared" si="1"/>
        <v>0</v>
      </c>
      <c r="J73" s="32">
        <f t="shared" si="1"/>
        <v>2.469</v>
      </c>
      <c r="K73" s="32">
        <f t="shared" si="1"/>
        <v>2.469</v>
      </c>
      <c r="L73" s="32">
        <f t="shared" si="1"/>
        <v>2.469</v>
      </c>
      <c r="M73" s="32">
        <f t="shared" si="1"/>
        <v>0</v>
      </c>
      <c r="N73" s="32">
        <f t="shared" si="0"/>
        <v>2.323</v>
      </c>
      <c r="O73" s="32">
        <f t="shared" si="0"/>
        <v>2.323</v>
      </c>
      <c r="P73" s="32">
        <f t="shared" si="0"/>
        <v>2.323</v>
      </c>
      <c r="Q73" s="32">
        <f t="shared" si="0"/>
        <v>0</v>
      </c>
      <c r="R73" s="32">
        <f t="shared" si="0"/>
        <v>0</v>
      </c>
      <c r="S73" s="32">
        <f t="shared" si="0"/>
        <v>0</v>
      </c>
      <c r="T73" s="32">
        <f t="shared" si="0"/>
        <v>2.125</v>
      </c>
      <c r="U73" s="32">
        <f t="shared" si="0"/>
        <v>1.771</v>
      </c>
      <c r="V73" s="34">
        <v>2.5</v>
      </c>
      <c r="W73" s="32">
        <v>2.875</v>
      </c>
    </row>
    <row r="74" spans="2:23" ht="12.75">
      <c r="B74" s="34">
        <v>3</v>
      </c>
      <c r="C74" s="32">
        <v>3.5</v>
      </c>
      <c r="D74" s="32">
        <f t="shared" si="1"/>
        <v>3.334</v>
      </c>
      <c r="E74" s="32">
        <f t="shared" si="1"/>
        <v>3.26</v>
      </c>
      <c r="F74" s="32">
        <f t="shared" si="1"/>
        <v>0</v>
      </c>
      <c r="G74" s="32">
        <f t="shared" si="1"/>
        <v>0</v>
      </c>
      <c r="H74" s="32">
        <f t="shared" si="1"/>
        <v>0</v>
      </c>
      <c r="I74" s="32">
        <f t="shared" si="1"/>
        <v>0</v>
      </c>
      <c r="J74" s="32">
        <f t="shared" si="1"/>
        <v>3.068</v>
      </c>
      <c r="K74" s="32">
        <f t="shared" si="1"/>
        <v>3.068</v>
      </c>
      <c r="L74" s="32">
        <f t="shared" si="1"/>
        <v>3.068</v>
      </c>
      <c r="M74" s="32">
        <f t="shared" si="1"/>
        <v>0</v>
      </c>
      <c r="N74" s="32">
        <f t="shared" si="0"/>
        <v>2.9</v>
      </c>
      <c r="O74" s="32">
        <f t="shared" si="0"/>
        <v>2.9</v>
      </c>
      <c r="P74" s="32">
        <f t="shared" si="0"/>
        <v>2.9</v>
      </c>
      <c r="Q74" s="32">
        <f t="shared" si="0"/>
        <v>0</v>
      </c>
      <c r="R74" s="32">
        <f t="shared" si="0"/>
        <v>0</v>
      </c>
      <c r="S74" s="32">
        <f t="shared" si="0"/>
        <v>0</v>
      </c>
      <c r="T74" s="32">
        <f t="shared" si="0"/>
        <v>2.624</v>
      </c>
      <c r="U74" s="32">
        <f t="shared" si="0"/>
        <v>2.3</v>
      </c>
      <c r="V74" s="34">
        <v>3</v>
      </c>
      <c r="W74" s="32">
        <v>3.5</v>
      </c>
    </row>
    <row r="75" spans="2:23" ht="12.75">
      <c r="B75" s="34">
        <v>3.5</v>
      </c>
      <c r="C75" s="32">
        <v>4</v>
      </c>
      <c r="D75" s="32">
        <f t="shared" si="1"/>
        <v>3.834</v>
      </c>
      <c r="E75" s="32">
        <f t="shared" si="1"/>
        <v>3.76</v>
      </c>
      <c r="F75" s="32">
        <f t="shared" si="1"/>
        <v>0</v>
      </c>
      <c r="G75" s="32">
        <f t="shared" si="1"/>
        <v>0</v>
      </c>
      <c r="H75" s="32">
        <f t="shared" si="1"/>
        <v>0</v>
      </c>
      <c r="I75" s="32">
        <f t="shared" si="1"/>
        <v>0</v>
      </c>
      <c r="J75" s="32">
        <f t="shared" si="1"/>
        <v>3.548</v>
      </c>
      <c r="K75" s="32">
        <f t="shared" si="1"/>
        <v>3.548</v>
      </c>
      <c r="L75" s="32">
        <f t="shared" si="1"/>
        <v>3.548</v>
      </c>
      <c r="M75" s="32">
        <f t="shared" si="1"/>
        <v>0</v>
      </c>
      <c r="N75" s="32">
        <f t="shared" si="0"/>
        <v>3.364</v>
      </c>
      <c r="O75" s="32">
        <f t="shared" si="0"/>
        <v>3.364</v>
      </c>
      <c r="P75" s="32">
        <f t="shared" si="0"/>
        <v>3.364</v>
      </c>
      <c r="Q75" s="32">
        <f t="shared" si="0"/>
        <v>0</v>
      </c>
      <c r="R75" s="32">
        <f t="shared" si="0"/>
        <v>0</v>
      </c>
      <c r="S75" s="32">
        <f t="shared" si="0"/>
        <v>0</v>
      </c>
      <c r="T75" s="32">
        <f t="shared" si="0"/>
        <v>0</v>
      </c>
      <c r="U75" s="32">
        <f t="shared" si="0"/>
        <v>0</v>
      </c>
      <c r="V75" s="34">
        <v>3.5</v>
      </c>
      <c r="W75" s="32">
        <v>4</v>
      </c>
    </row>
    <row r="76" spans="2:23" ht="12.75">
      <c r="B76" s="34">
        <v>4</v>
      </c>
      <c r="C76" s="32">
        <v>4.5</v>
      </c>
      <c r="D76" s="32">
        <f t="shared" si="1"/>
        <v>4.334</v>
      </c>
      <c r="E76" s="32">
        <f t="shared" si="1"/>
        <v>4.26</v>
      </c>
      <c r="F76" s="32">
        <f t="shared" si="1"/>
        <v>0</v>
      </c>
      <c r="G76" s="32">
        <f t="shared" si="1"/>
        <v>4.124</v>
      </c>
      <c r="H76" s="32">
        <f t="shared" si="1"/>
        <v>0</v>
      </c>
      <c r="I76" s="32">
        <f t="shared" si="1"/>
        <v>0</v>
      </c>
      <c r="J76" s="32">
        <f t="shared" si="1"/>
        <v>4.026</v>
      </c>
      <c r="K76" s="32">
        <f t="shared" si="1"/>
        <v>4.026</v>
      </c>
      <c r="L76" s="32">
        <f t="shared" si="1"/>
        <v>4.026</v>
      </c>
      <c r="M76" s="32">
        <f t="shared" si="1"/>
        <v>0</v>
      </c>
      <c r="N76" s="32">
        <f t="shared" si="0"/>
        <v>3.826</v>
      </c>
      <c r="O76" s="32">
        <f t="shared" si="0"/>
        <v>3.826</v>
      </c>
      <c r="P76" s="32">
        <f t="shared" si="0"/>
        <v>3.826</v>
      </c>
      <c r="Q76" s="32">
        <f t="shared" si="0"/>
        <v>0</v>
      </c>
      <c r="R76" s="32">
        <f t="shared" si="0"/>
        <v>3.624</v>
      </c>
      <c r="S76" s="32">
        <f t="shared" si="0"/>
        <v>0</v>
      </c>
      <c r="T76" s="32">
        <f t="shared" si="0"/>
        <v>3.4379999999999997</v>
      </c>
      <c r="U76" s="32">
        <f t="shared" si="0"/>
        <v>3.152</v>
      </c>
      <c r="V76" s="34">
        <v>4</v>
      </c>
      <c r="W76" s="32">
        <v>4.5</v>
      </c>
    </row>
    <row r="77" spans="2:23" ht="12.75">
      <c r="B77" s="34">
        <v>5</v>
      </c>
      <c r="C77" s="32">
        <v>5.563</v>
      </c>
      <c r="D77" s="32">
        <f t="shared" si="1"/>
        <v>5.345</v>
      </c>
      <c r="E77" s="32">
        <f t="shared" si="1"/>
        <v>5.295</v>
      </c>
      <c r="F77" s="32">
        <f t="shared" si="1"/>
        <v>0</v>
      </c>
      <c r="G77" s="32">
        <f t="shared" si="1"/>
        <v>0</v>
      </c>
      <c r="H77" s="32">
        <f t="shared" si="1"/>
        <v>0</v>
      </c>
      <c r="I77" s="32">
        <f t="shared" si="1"/>
        <v>0</v>
      </c>
      <c r="J77" s="32">
        <f t="shared" si="1"/>
        <v>5.047</v>
      </c>
      <c r="K77" s="32">
        <f t="shared" si="1"/>
        <v>5.047</v>
      </c>
      <c r="L77" s="32">
        <f t="shared" si="1"/>
        <v>5.047</v>
      </c>
      <c r="M77" s="32">
        <f t="shared" si="1"/>
        <v>0</v>
      </c>
      <c r="N77" s="32">
        <f t="shared" si="0"/>
        <v>4.813</v>
      </c>
      <c r="O77" s="32">
        <f t="shared" si="0"/>
        <v>4.813</v>
      </c>
      <c r="P77" s="32">
        <f t="shared" si="0"/>
        <v>4.813</v>
      </c>
      <c r="Q77" s="32">
        <f t="shared" si="0"/>
        <v>0</v>
      </c>
      <c r="R77" s="32">
        <f t="shared" si="0"/>
        <v>4.563</v>
      </c>
      <c r="S77" s="32">
        <f t="shared" si="0"/>
        <v>0</v>
      </c>
      <c r="T77" s="32">
        <f t="shared" si="0"/>
        <v>4.313</v>
      </c>
      <c r="U77" s="32">
        <f t="shared" si="0"/>
        <v>4.063</v>
      </c>
      <c r="V77" s="34">
        <v>5</v>
      </c>
      <c r="W77" s="32">
        <v>5.563</v>
      </c>
    </row>
    <row r="78" spans="2:23" ht="12.75">
      <c r="B78" s="34">
        <v>6</v>
      </c>
      <c r="C78" s="32">
        <v>6.625</v>
      </c>
      <c r="D78" s="32">
        <f t="shared" si="1"/>
        <v>6.407</v>
      </c>
      <c r="E78" s="32">
        <f t="shared" si="1"/>
        <v>6.357</v>
      </c>
      <c r="F78" s="32">
        <f t="shared" si="1"/>
        <v>0</v>
      </c>
      <c r="G78" s="32">
        <f t="shared" si="1"/>
        <v>6.187</v>
      </c>
      <c r="H78" s="32">
        <f t="shared" si="1"/>
        <v>0</v>
      </c>
      <c r="I78" s="32">
        <f t="shared" si="1"/>
        <v>0</v>
      </c>
      <c r="J78" s="32">
        <f t="shared" si="1"/>
        <v>6.0649999999999995</v>
      </c>
      <c r="K78" s="32">
        <f t="shared" si="1"/>
        <v>6.0649999999999995</v>
      </c>
      <c r="L78" s="32">
        <f t="shared" si="1"/>
        <v>6.0649999999999995</v>
      </c>
      <c r="M78" s="32">
        <f t="shared" si="1"/>
        <v>0</v>
      </c>
      <c r="N78" s="32">
        <f t="shared" si="0"/>
        <v>5.761</v>
      </c>
      <c r="O78" s="32">
        <f t="shared" si="0"/>
        <v>5.761</v>
      </c>
      <c r="P78" s="32">
        <f t="shared" si="0"/>
        <v>5.761</v>
      </c>
      <c r="Q78" s="32">
        <f t="shared" si="0"/>
        <v>0</v>
      </c>
      <c r="R78" s="32">
        <f t="shared" si="0"/>
        <v>5.5009999999999994</v>
      </c>
      <c r="S78" s="32">
        <f t="shared" si="0"/>
        <v>0</v>
      </c>
      <c r="T78" s="32">
        <f t="shared" si="0"/>
        <v>5.187</v>
      </c>
      <c r="U78" s="32">
        <f t="shared" si="0"/>
        <v>4.897</v>
      </c>
      <c r="V78" s="34">
        <v>6</v>
      </c>
      <c r="W78" s="32">
        <v>6.625</v>
      </c>
    </row>
    <row r="79" spans="2:23" ht="12.75">
      <c r="B79" s="34">
        <v>8</v>
      </c>
      <c r="C79" s="32">
        <v>8.625</v>
      </c>
      <c r="D79" s="32">
        <f t="shared" si="1"/>
        <v>8.407</v>
      </c>
      <c r="E79" s="32">
        <f t="shared" si="1"/>
        <v>8.349</v>
      </c>
      <c r="F79" s="32">
        <f t="shared" si="1"/>
        <v>0</v>
      </c>
      <c r="G79" s="32">
        <f t="shared" si="1"/>
        <v>8.187</v>
      </c>
      <c r="H79" s="32">
        <f t="shared" si="1"/>
        <v>8.125</v>
      </c>
      <c r="I79" s="32">
        <f t="shared" si="1"/>
        <v>8.071</v>
      </c>
      <c r="J79" s="32">
        <f t="shared" si="1"/>
        <v>7.981</v>
      </c>
      <c r="K79" s="32">
        <f t="shared" si="1"/>
        <v>7.981</v>
      </c>
      <c r="L79" s="32">
        <f t="shared" si="1"/>
        <v>7.981</v>
      </c>
      <c r="M79" s="32">
        <f t="shared" si="1"/>
        <v>7.813</v>
      </c>
      <c r="N79" s="32">
        <f t="shared" si="0"/>
        <v>7.625</v>
      </c>
      <c r="O79" s="32">
        <f t="shared" si="0"/>
        <v>7.625</v>
      </c>
      <c r="P79" s="32">
        <f t="shared" si="0"/>
        <v>7.625</v>
      </c>
      <c r="Q79" s="32">
        <f t="shared" si="0"/>
        <v>7.437</v>
      </c>
      <c r="R79" s="32">
        <f t="shared" si="0"/>
        <v>7.187</v>
      </c>
      <c r="S79" s="32">
        <f t="shared" si="0"/>
        <v>7.0009999999999994</v>
      </c>
      <c r="T79" s="32">
        <f t="shared" si="0"/>
        <v>6.813</v>
      </c>
      <c r="U79" s="32">
        <f t="shared" si="0"/>
        <v>6.875</v>
      </c>
      <c r="V79" s="34">
        <v>8</v>
      </c>
      <c r="W79" s="32">
        <v>8.625</v>
      </c>
    </row>
    <row r="80" spans="2:23" ht="12.75">
      <c r="B80" s="34">
        <v>10</v>
      </c>
      <c r="C80" s="32">
        <v>10.75</v>
      </c>
      <c r="D80" s="32">
        <f t="shared" si="1"/>
        <v>10.482</v>
      </c>
      <c r="E80" s="32">
        <f t="shared" si="1"/>
        <v>10.42</v>
      </c>
      <c r="F80" s="32">
        <f t="shared" si="1"/>
        <v>0</v>
      </c>
      <c r="G80" s="32">
        <f t="shared" si="1"/>
        <v>10.312</v>
      </c>
      <c r="H80" s="32">
        <f t="shared" si="1"/>
        <v>10.25</v>
      </c>
      <c r="I80" s="32">
        <f t="shared" si="1"/>
        <v>10.136</v>
      </c>
      <c r="J80" s="32">
        <f t="shared" si="1"/>
        <v>10.02</v>
      </c>
      <c r="K80" s="32">
        <f t="shared" si="1"/>
        <v>10.02</v>
      </c>
      <c r="L80" s="32">
        <f t="shared" si="1"/>
        <v>10.02</v>
      </c>
      <c r="M80" s="32">
        <f t="shared" si="1"/>
        <v>9.75</v>
      </c>
      <c r="N80" s="32">
        <f t="shared" si="1"/>
        <v>9.75</v>
      </c>
      <c r="O80" s="32">
        <f t="shared" si="1"/>
        <v>9.75</v>
      </c>
      <c r="P80" s="32">
        <f t="shared" si="1"/>
        <v>9.562</v>
      </c>
      <c r="Q80" s="32">
        <f t="shared" si="1"/>
        <v>9.312</v>
      </c>
      <c r="R80" s="32">
        <f t="shared" si="1"/>
        <v>9.062</v>
      </c>
      <c r="S80" s="32">
        <f t="shared" si="1"/>
        <v>8.75</v>
      </c>
      <c r="T80" s="32">
        <f aca="true" t="shared" si="2" ref="N80:U94">IF(T44&gt;0,$C80-2*T44,0)</f>
        <v>8.5</v>
      </c>
      <c r="U80" s="32">
        <f t="shared" si="2"/>
        <v>8.75</v>
      </c>
      <c r="V80" s="34">
        <v>10</v>
      </c>
      <c r="W80" s="32">
        <v>10.75</v>
      </c>
    </row>
    <row r="81" spans="2:23" ht="12.75">
      <c r="B81" s="34">
        <v>12</v>
      </c>
      <c r="C81" s="32">
        <v>12.75</v>
      </c>
      <c r="D81" s="32">
        <f aca="true" t="shared" si="3" ref="D81:M94">IF(D45&gt;0,$C81-2*D45,0)</f>
        <v>12.438</v>
      </c>
      <c r="E81" s="32">
        <f t="shared" si="3"/>
        <v>12.39</v>
      </c>
      <c r="F81" s="32">
        <f t="shared" si="3"/>
        <v>0</v>
      </c>
      <c r="G81" s="32">
        <f t="shared" si="3"/>
        <v>12.25</v>
      </c>
      <c r="H81" s="32">
        <f t="shared" si="3"/>
        <v>12.25</v>
      </c>
      <c r="I81" s="32">
        <f t="shared" si="3"/>
        <v>12.09</v>
      </c>
      <c r="J81" s="32">
        <f t="shared" si="3"/>
        <v>12</v>
      </c>
      <c r="K81" s="32">
        <f t="shared" si="3"/>
        <v>12</v>
      </c>
      <c r="L81" s="32">
        <f t="shared" si="3"/>
        <v>11.938</v>
      </c>
      <c r="M81" s="32">
        <f t="shared" si="3"/>
        <v>11.626</v>
      </c>
      <c r="N81" s="32">
        <f t="shared" si="2"/>
        <v>11.75</v>
      </c>
      <c r="O81" s="32">
        <f t="shared" si="2"/>
        <v>11.75</v>
      </c>
      <c r="P81" s="32">
        <f t="shared" si="2"/>
        <v>11.374</v>
      </c>
      <c r="Q81" s="32">
        <f t="shared" si="2"/>
        <v>11.062</v>
      </c>
      <c r="R81" s="32">
        <f t="shared" si="2"/>
        <v>10.75</v>
      </c>
      <c r="S81" s="32">
        <f t="shared" si="2"/>
        <v>10.5</v>
      </c>
      <c r="T81" s="32">
        <f t="shared" si="2"/>
        <v>10.126</v>
      </c>
      <c r="U81" s="32">
        <f t="shared" si="2"/>
        <v>10.75</v>
      </c>
      <c r="V81" s="34">
        <v>12</v>
      </c>
      <c r="W81" s="32">
        <v>12.75</v>
      </c>
    </row>
    <row r="82" spans="2:23" ht="12.75">
      <c r="B82" s="34">
        <v>14</v>
      </c>
      <c r="C82" s="32">
        <v>14</v>
      </c>
      <c r="D82" s="32">
        <f t="shared" si="3"/>
        <v>13.688</v>
      </c>
      <c r="E82" s="32">
        <f t="shared" si="3"/>
        <v>13.624</v>
      </c>
      <c r="F82" s="32">
        <f t="shared" si="3"/>
        <v>13.5</v>
      </c>
      <c r="G82" s="32">
        <f t="shared" si="3"/>
        <v>13.5</v>
      </c>
      <c r="H82" s="32">
        <f t="shared" si="3"/>
        <v>13.376</v>
      </c>
      <c r="I82" s="32">
        <f t="shared" si="3"/>
        <v>13.25</v>
      </c>
      <c r="J82" s="32">
        <f t="shared" si="3"/>
        <v>13.25</v>
      </c>
      <c r="K82" s="32">
        <f t="shared" si="3"/>
        <v>0</v>
      </c>
      <c r="L82" s="32">
        <f t="shared" si="3"/>
        <v>13.124</v>
      </c>
      <c r="M82" s="32">
        <f t="shared" si="3"/>
        <v>12.812</v>
      </c>
      <c r="N82" s="32">
        <f t="shared" si="2"/>
        <v>13</v>
      </c>
      <c r="O82" s="32">
        <f t="shared" si="2"/>
        <v>0</v>
      </c>
      <c r="P82" s="32">
        <f t="shared" si="2"/>
        <v>12.5</v>
      </c>
      <c r="Q82" s="32">
        <f t="shared" si="2"/>
        <v>12.124</v>
      </c>
      <c r="R82" s="32">
        <f t="shared" si="2"/>
        <v>11.812</v>
      </c>
      <c r="S82" s="32">
        <f t="shared" si="2"/>
        <v>11.5</v>
      </c>
      <c r="T82" s="32">
        <f t="shared" si="2"/>
        <v>11.188</v>
      </c>
      <c r="U82" s="32">
        <f t="shared" si="2"/>
        <v>0</v>
      </c>
      <c r="V82" s="34">
        <v>14</v>
      </c>
      <c r="W82" s="32">
        <v>14</v>
      </c>
    </row>
    <row r="83" spans="2:23" ht="12.75">
      <c r="B83" s="34">
        <v>16</v>
      </c>
      <c r="C83" s="32">
        <v>16</v>
      </c>
      <c r="D83" s="32">
        <f t="shared" si="3"/>
        <v>15.67</v>
      </c>
      <c r="E83" s="32">
        <f t="shared" si="3"/>
        <v>15.624</v>
      </c>
      <c r="F83" s="32">
        <f t="shared" si="3"/>
        <v>15.5</v>
      </c>
      <c r="G83" s="32">
        <f t="shared" si="3"/>
        <v>15.5</v>
      </c>
      <c r="H83" s="32">
        <f t="shared" si="3"/>
        <v>15.376</v>
      </c>
      <c r="I83" s="32">
        <f t="shared" si="3"/>
        <v>15.25</v>
      </c>
      <c r="J83" s="32">
        <f t="shared" si="3"/>
        <v>15.25</v>
      </c>
      <c r="K83" s="32">
        <f t="shared" si="3"/>
        <v>0</v>
      </c>
      <c r="L83" s="32">
        <f t="shared" si="3"/>
        <v>15</v>
      </c>
      <c r="M83" s="32">
        <f t="shared" si="3"/>
        <v>14.688</v>
      </c>
      <c r="N83" s="32">
        <f t="shared" si="2"/>
        <v>15</v>
      </c>
      <c r="O83" s="32">
        <f t="shared" si="2"/>
        <v>0</v>
      </c>
      <c r="P83" s="32">
        <f t="shared" si="2"/>
        <v>14.312</v>
      </c>
      <c r="Q83" s="32">
        <f t="shared" si="2"/>
        <v>13.938</v>
      </c>
      <c r="R83" s="32">
        <f t="shared" si="2"/>
        <v>13.562</v>
      </c>
      <c r="S83" s="32">
        <f t="shared" si="2"/>
        <v>13.124</v>
      </c>
      <c r="T83" s="32">
        <f t="shared" si="2"/>
        <v>12.812</v>
      </c>
      <c r="U83" s="32">
        <f t="shared" si="2"/>
        <v>0</v>
      </c>
      <c r="V83" s="34">
        <v>16</v>
      </c>
      <c r="W83" s="32">
        <v>16</v>
      </c>
    </row>
    <row r="84" spans="2:23" ht="12.75">
      <c r="B84" s="34">
        <v>18</v>
      </c>
      <c r="C84" s="32">
        <v>18</v>
      </c>
      <c r="D84" s="32">
        <f t="shared" si="3"/>
        <v>17.67</v>
      </c>
      <c r="E84" s="32">
        <f t="shared" si="3"/>
        <v>17.624</v>
      </c>
      <c r="F84" s="32">
        <f t="shared" si="3"/>
        <v>17.5</v>
      </c>
      <c r="G84" s="32">
        <f t="shared" si="3"/>
        <v>17.5</v>
      </c>
      <c r="H84" s="32">
        <f t="shared" si="3"/>
        <v>17.376</v>
      </c>
      <c r="I84" s="32">
        <f t="shared" si="3"/>
        <v>17.124</v>
      </c>
      <c r="J84" s="32">
        <f t="shared" si="3"/>
        <v>17.25</v>
      </c>
      <c r="K84" s="32">
        <f t="shared" si="3"/>
        <v>0</v>
      </c>
      <c r="L84" s="32">
        <f t="shared" si="3"/>
        <v>16.876</v>
      </c>
      <c r="M84" s="32">
        <f t="shared" si="3"/>
        <v>16.5</v>
      </c>
      <c r="N84" s="32">
        <f t="shared" si="2"/>
        <v>17</v>
      </c>
      <c r="O84" s="32">
        <f t="shared" si="2"/>
        <v>0</v>
      </c>
      <c r="P84" s="32">
        <f t="shared" si="2"/>
        <v>16.124</v>
      </c>
      <c r="Q84" s="32">
        <f t="shared" si="2"/>
        <v>15.688</v>
      </c>
      <c r="R84" s="32">
        <f t="shared" si="2"/>
        <v>15.25</v>
      </c>
      <c r="S84" s="32">
        <f t="shared" si="2"/>
        <v>14.876</v>
      </c>
      <c r="T84" s="32">
        <f t="shared" si="2"/>
        <v>14.438</v>
      </c>
      <c r="U84" s="32">
        <f t="shared" si="2"/>
        <v>0</v>
      </c>
      <c r="V84" s="34">
        <v>18</v>
      </c>
      <c r="W84" s="32">
        <v>18</v>
      </c>
    </row>
    <row r="85" spans="2:23" ht="12.75">
      <c r="B85" s="34">
        <v>20</v>
      </c>
      <c r="C85" s="32">
        <v>20</v>
      </c>
      <c r="D85" s="32">
        <f t="shared" si="3"/>
        <v>19.624</v>
      </c>
      <c r="E85" s="32">
        <f t="shared" si="3"/>
        <v>19.564</v>
      </c>
      <c r="F85" s="32">
        <f t="shared" si="3"/>
        <v>19.5</v>
      </c>
      <c r="G85" s="32">
        <f t="shared" si="3"/>
        <v>19.5</v>
      </c>
      <c r="H85" s="32">
        <f t="shared" si="3"/>
        <v>19.25</v>
      </c>
      <c r="I85" s="32">
        <f t="shared" si="3"/>
        <v>19</v>
      </c>
      <c r="J85" s="32">
        <f t="shared" si="3"/>
        <v>19.25</v>
      </c>
      <c r="K85" s="32">
        <f t="shared" si="3"/>
        <v>0</v>
      </c>
      <c r="L85" s="32">
        <f t="shared" si="3"/>
        <v>18.812</v>
      </c>
      <c r="M85" s="32">
        <f t="shared" si="3"/>
        <v>18.376</v>
      </c>
      <c r="N85" s="32">
        <f t="shared" si="2"/>
        <v>19</v>
      </c>
      <c r="O85" s="32">
        <f t="shared" si="2"/>
        <v>0</v>
      </c>
      <c r="P85" s="32">
        <f t="shared" si="2"/>
        <v>17.938</v>
      </c>
      <c r="Q85" s="32">
        <f t="shared" si="2"/>
        <v>17.438</v>
      </c>
      <c r="R85" s="32">
        <f t="shared" si="2"/>
        <v>17</v>
      </c>
      <c r="S85" s="32">
        <f t="shared" si="2"/>
        <v>16.5</v>
      </c>
      <c r="T85" s="32">
        <f t="shared" si="2"/>
        <v>16.062</v>
      </c>
      <c r="U85" s="32">
        <f t="shared" si="2"/>
        <v>0</v>
      </c>
      <c r="V85" s="34">
        <v>20</v>
      </c>
      <c r="W85" s="32">
        <v>20</v>
      </c>
    </row>
    <row r="86" spans="2:23" ht="12.75">
      <c r="B86" s="34">
        <v>22</v>
      </c>
      <c r="C86" s="32">
        <v>22</v>
      </c>
      <c r="D86" s="32">
        <f t="shared" si="3"/>
        <v>21.624</v>
      </c>
      <c r="E86" s="32">
        <f t="shared" si="3"/>
        <v>21.564</v>
      </c>
      <c r="F86" s="32">
        <f t="shared" si="3"/>
        <v>21.5</v>
      </c>
      <c r="G86" s="32">
        <f t="shared" si="3"/>
        <v>21.5</v>
      </c>
      <c r="H86" s="32">
        <f t="shared" si="3"/>
        <v>21.25</v>
      </c>
      <c r="I86" s="32">
        <f t="shared" si="3"/>
        <v>21</v>
      </c>
      <c r="J86" s="32">
        <f t="shared" si="3"/>
        <v>21.25</v>
      </c>
      <c r="K86" s="32">
        <f t="shared" si="3"/>
        <v>0</v>
      </c>
      <c r="L86" s="32">
        <f t="shared" si="3"/>
        <v>0</v>
      </c>
      <c r="M86" s="32">
        <f t="shared" si="3"/>
        <v>20.25</v>
      </c>
      <c r="N86" s="32">
        <f t="shared" si="2"/>
        <v>21</v>
      </c>
      <c r="O86" s="32">
        <f t="shared" si="2"/>
        <v>0</v>
      </c>
      <c r="P86" s="32">
        <f t="shared" si="2"/>
        <v>19.75</v>
      </c>
      <c r="Q86" s="32">
        <f t="shared" si="2"/>
        <v>19.25</v>
      </c>
      <c r="R86" s="32">
        <f t="shared" si="2"/>
        <v>18.75</v>
      </c>
      <c r="S86" s="32">
        <f t="shared" si="2"/>
        <v>18.25</v>
      </c>
      <c r="T86" s="32">
        <f t="shared" si="2"/>
        <v>17.75</v>
      </c>
      <c r="U86" s="32">
        <f t="shared" si="2"/>
        <v>0</v>
      </c>
      <c r="V86" s="34">
        <v>22</v>
      </c>
      <c r="W86" s="32">
        <v>22</v>
      </c>
    </row>
    <row r="87" spans="2:23" ht="12.75">
      <c r="B87" s="34">
        <v>24</v>
      </c>
      <c r="C87" s="32">
        <v>24</v>
      </c>
      <c r="D87" s="32">
        <f t="shared" si="3"/>
        <v>23.564</v>
      </c>
      <c r="E87" s="32">
        <f t="shared" si="3"/>
        <v>23.5</v>
      </c>
      <c r="F87" s="32">
        <f t="shared" si="3"/>
        <v>23.5</v>
      </c>
      <c r="G87" s="32">
        <f t="shared" si="3"/>
        <v>23.5</v>
      </c>
      <c r="H87" s="32">
        <f t="shared" si="3"/>
        <v>23.25</v>
      </c>
      <c r="I87" s="32">
        <f t="shared" si="3"/>
        <v>22.876</v>
      </c>
      <c r="J87" s="32">
        <f t="shared" si="3"/>
        <v>23.25</v>
      </c>
      <c r="K87" s="32">
        <f t="shared" si="3"/>
        <v>0</v>
      </c>
      <c r="L87" s="32">
        <f t="shared" si="3"/>
        <v>22.624</v>
      </c>
      <c r="M87" s="32">
        <f t="shared" si="3"/>
        <v>22.062</v>
      </c>
      <c r="N87" s="32">
        <f t="shared" si="2"/>
        <v>23</v>
      </c>
      <c r="O87" s="32">
        <f t="shared" si="2"/>
        <v>0</v>
      </c>
      <c r="P87" s="32">
        <f t="shared" si="2"/>
        <v>21.564</v>
      </c>
      <c r="Q87" s="32">
        <f t="shared" si="2"/>
        <v>20.938</v>
      </c>
      <c r="R87" s="32">
        <f t="shared" si="2"/>
        <v>20.376</v>
      </c>
      <c r="S87" s="32">
        <f t="shared" si="2"/>
        <v>19.876</v>
      </c>
      <c r="T87" s="32">
        <f t="shared" si="2"/>
        <v>19.312</v>
      </c>
      <c r="U87" s="32">
        <f t="shared" si="2"/>
        <v>0</v>
      </c>
      <c r="V87" s="34">
        <v>24</v>
      </c>
      <c r="W87" s="32">
        <v>24</v>
      </c>
    </row>
    <row r="88" spans="2:23" ht="12.75">
      <c r="B88" s="34">
        <v>26</v>
      </c>
      <c r="C88" s="32">
        <v>26</v>
      </c>
      <c r="D88" s="32">
        <f t="shared" si="3"/>
        <v>0</v>
      </c>
      <c r="E88" s="32">
        <f t="shared" si="3"/>
        <v>0</v>
      </c>
      <c r="F88" s="32">
        <f t="shared" si="3"/>
        <v>25.376</v>
      </c>
      <c r="G88" s="32">
        <f t="shared" si="3"/>
        <v>0</v>
      </c>
      <c r="H88" s="32">
        <f t="shared" si="3"/>
        <v>25</v>
      </c>
      <c r="I88" s="32">
        <f t="shared" si="3"/>
        <v>0</v>
      </c>
      <c r="J88" s="32">
        <f t="shared" si="3"/>
        <v>25.25</v>
      </c>
      <c r="K88" s="32">
        <f t="shared" si="3"/>
        <v>0</v>
      </c>
      <c r="L88" s="32">
        <f t="shared" si="3"/>
        <v>0</v>
      </c>
      <c r="M88" s="32">
        <f t="shared" si="3"/>
        <v>0</v>
      </c>
      <c r="N88" s="32">
        <f t="shared" si="2"/>
        <v>25</v>
      </c>
      <c r="O88" s="32">
        <f t="shared" si="2"/>
        <v>0</v>
      </c>
      <c r="P88" s="32">
        <f t="shared" si="2"/>
        <v>0</v>
      </c>
      <c r="Q88" s="32">
        <f t="shared" si="2"/>
        <v>0</v>
      </c>
      <c r="R88" s="32">
        <f t="shared" si="2"/>
        <v>0</v>
      </c>
      <c r="S88" s="32">
        <f t="shared" si="2"/>
        <v>0</v>
      </c>
      <c r="T88" s="32">
        <f t="shared" si="2"/>
        <v>0</v>
      </c>
      <c r="U88" s="32">
        <f t="shared" si="2"/>
        <v>0</v>
      </c>
      <c r="V88" s="34">
        <v>26</v>
      </c>
      <c r="W88" s="32">
        <v>26</v>
      </c>
    </row>
    <row r="89" spans="2:23" ht="12.75">
      <c r="B89" s="34">
        <v>28</v>
      </c>
      <c r="C89" s="32">
        <v>28</v>
      </c>
      <c r="D89" s="32">
        <f t="shared" si="3"/>
        <v>0</v>
      </c>
      <c r="E89" s="32">
        <f t="shared" si="3"/>
        <v>0</v>
      </c>
      <c r="F89" s="32">
        <f t="shared" si="3"/>
        <v>27.376</v>
      </c>
      <c r="G89" s="32">
        <f t="shared" si="3"/>
        <v>0</v>
      </c>
      <c r="H89" s="32">
        <f t="shared" si="3"/>
        <v>27</v>
      </c>
      <c r="I89" s="32">
        <f t="shared" si="3"/>
        <v>26.75</v>
      </c>
      <c r="J89" s="32">
        <f t="shared" si="3"/>
        <v>27.25</v>
      </c>
      <c r="K89" s="32">
        <f t="shared" si="3"/>
        <v>0</v>
      </c>
      <c r="L89" s="32">
        <f t="shared" si="3"/>
        <v>0</v>
      </c>
      <c r="M89" s="32">
        <f t="shared" si="3"/>
        <v>0</v>
      </c>
      <c r="N89" s="32">
        <f t="shared" si="2"/>
        <v>27</v>
      </c>
      <c r="O89" s="32">
        <f t="shared" si="2"/>
        <v>0</v>
      </c>
      <c r="P89" s="32">
        <f t="shared" si="2"/>
        <v>0</v>
      </c>
      <c r="Q89" s="32">
        <f t="shared" si="2"/>
        <v>0</v>
      </c>
      <c r="R89" s="32">
        <f t="shared" si="2"/>
        <v>0</v>
      </c>
      <c r="S89" s="32">
        <f t="shared" si="2"/>
        <v>0</v>
      </c>
      <c r="T89" s="32">
        <f t="shared" si="2"/>
        <v>0</v>
      </c>
      <c r="U89" s="32">
        <f t="shared" si="2"/>
        <v>0</v>
      </c>
      <c r="V89" s="34">
        <v>28</v>
      </c>
      <c r="W89" s="32">
        <v>28</v>
      </c>
    </row>
    <row r="90" spans="2:23" ht="12.75">
      <c r="B90" s="34">
        <v>30</v>
      </c>
      <c r="C90" s="32">
        <v>30</v>
      </c>
      <c r="D90" s="32">
        <f t="shared" si="3"/>
        <v>29.5</v>
      </c>
      <c r="E90" s="32">
        <f t="shared" si="3"/>
        <v>29.376</v>
      </c>
      <c r="F90" s="32">
        <f t="shared" si="3"/>
        <v>29.376</v>
      </c>
      <c r="G90" s="32">
        <f t="shared" si="3"/>
        <v>0</v>
      </c>
      <c r="H90" s="32">
        <f t="shared" si="3"/>
        <v>29</v>
      </c>
      <c r="I90" s="32">
        <f t="shared" si="3"/>
        <v>28.75</v>
      </c>
      <c r="J90" s="32">
        <f t="shared" si="3"/>
        <v>29.25</v>
      </c>
      <c r="K90" s="32">
        <f t="shared" si="3"/>
        <v>0</v>
      </c>
      <c r="L90" s="32">
        <f t="shared" si="3"/>
        <v>0</v>
      </c>
      <c r="M90" s="32">
        <f t="shared" si="3"/>
        <v>0</v>
      </c>
      <c r="N90" s="32">
        <f t="shared" si="2"/>
        <v>29</v>
      </c>
      <c r="O90" s="32">
        <f t="shared" si="2"/>
        <v>0</v>
      </c>
      <c r="P90" s="32">
        <f t="shared" si="2"/>
        <v>0</v>
      </c>
      <c r="Q90" s="32">
        <f t="shared" si="2"/>
        <v>0</v>
      </c>
      <c r="R90" s="32">
        <f t="shared" si="2"/>
        <v>0</v>
      </c>
      <c r="S90" s="32">
        <f t="shared" si="2"/>
        <v>0</v>
      </c>
      <c r="T90" s="32">
        <f t="shared" si="2"/>
        <v>0</v>
      </c>
      <c r="U90" s="32">
        <f t="shared" si="2"/>
        <v>0</v>
      </c>
      <c r="V90" s="34">
        <v>30</v>
      </c>
      <c r="W90" s="32">
        <v>30</v>
      </c>
    </row>
    <row r="91" spans="2:23" ht="12.75">
      <c r="B91" s="34">
        <v>32</v>
      </c>
      <c r="C91" s="32">
        <v>32</v>
      </c>
      <c r="D91" s="32">
        <f t="shared" si="3"/>
        <v>0</v>
      </c>
      <c r="E91" s="32">
        <f t="shared" si="3"/>
        <v>0</v>
      </c>
      <c r="F91" s="32">
        <f t="shared" si="3"/>
        <v>31.376</v>
      </c>
      <c r="G91" s="32">
        <f t="shared" si="3"/>
        <v>0</v>
      </c>
      <c r="H91" s="32">
        <f t="shared" si="3"/>
        <v>31</v>
      </c>
      <c r="I91" s="32">
        <f t="shared" si="3"/>
        <v>30.75</v>
      </c>
      <c r="J91" s="32">
        <f t="shared" si="3"/>
        <v>31.25</v>
      </c>
      <c r="K91" s="32">
        <f t="shared" si="3"/>
        <v>0</v>
      </c>
      <c r="L91" s="32">
        <f t="shared" si="3"/>
        <v>30.624</v>
      </c>
      <c r="M91" s="32">
        <f t="shared" si="3"/>
        <v>0</v>
      </c>
      <c r="N91" s="32">
        <f t="shared" si="2"/>
        <v>31</v>
      </c>
      <c r="O91" s="32">
        <f t="shared" si="2"/>
        <v>0</v>
      </c>
      <c r="P91" s="32">
        <f t="shared" si="2"/>
        <v>0</v>
      </c>
      <c r="Q91" s="32">
        <f t="shared" si="2"/>
        <v>0</v>
      </c>
      <c r="R91" s="32">
        <f t="shared" si="2"/>
        <v>0</v>
      </c>
      <c r="S91" s="32">
        <f t="shared" si="2"/>
        <v>0</v>
      </c>
      <c r="T91" s="32">
        <f t="shared" si="2"/>
        <v>0</v>
      </c>
      <c r="U91" s="32">
        <f t="shared" si="2"/>
        <v>0</v>
      </c>
      <c r="V91" s="34">
        <v>32</v>
      </c>
      <c r="W91" s="32">
        <v>32</v>
      </c>
    </row>
    <row r="92" spans="2:23" ht="12.75">
      <c r="B92" s="34">
        <v>34</v>
      </c>
      <c r="C92" s="32">
        <v>34</v>
      </c>
      <c r="D92" s="32">
        <f t="shared" si="3"/>
        <v>0</v>
      </c>
      <c r="E92" s="32">
        <f t="shared" si="3"/>
        <v>0</v>
      </c>
      <c r="F92" s="32">
        <f t="shared" si="3"/>
        <v>33.376</v>
      </c>
      <c r="G92" s="32">
        <f t="shared" si="3"/>
        <v>0</v>
      </c>
      <c r="H92" s="32">
        <f t="shared" si="3"/>
        <v>33</v>
      </c>
      <c r="I92" s="32">
        <f t="shared" si="3"/>
        <v>32.75</v>
      </c>
      <c r="J92" s="32">
        <f t="shared" si="3"/>
        <v>33.25</v>
      </c>
      <c r="K92" s="32">
        <f t="shared" si="3"/>
        <v>0</v>
      </c>
      <c r="L92" s="32">
        <f t="shared" si="3"/>
        <v>32.624</v>
      </c>
      <c r="M92" s="32">
        <f t="shared" si="3"/>
        <v>0</v>
      </c>
      <c r="N92" s="32">
        <f t="shared" si="2"/>
        <v>33</v>
      </c>
      <c r="O92" s="32">
        <f t="shared" si="2"/>
        <v>0</v>
      </c>
      <c r="P92" s="32">
        <f t="shared" si="2"/>
        <v>0</v>
      </c>
      <c r="Q92" s="32">
        <f t="shared" si="2"/>
        <v>0</v>
      </c>
      <c r="R92" s="32">
        <f t="shared" si="2"/>
        <v>0</v>
      </c>
      <c r="S92" s="32">
        <f t="shared" si="2"/>
        <v>0</v>
      </c>
      <c r="T92" s="32">
        <f t="shared" si="2"/>
        <v>0</v>
      </c>
      <c r="U92" s="32">
        <f t="shared" si="2"/>
        <v>0</v>
      </c>
      <c r="V92" s="34">
        <v>34</v>
      </c>
      <c r="W92" s="32">
        <v>34</v>
      </c>
    </row>
    <row r="93" spans="2:23" ht="12.75">
      <c r="B93" s="34">
        <v>36</v>
      </c>
      <c r="C93" s="32">
        <v>36</v>
      </c>
      <c r="D93" s="32">
        <f t="shared" si="3"/>
        <v>0</v>
      </c>
      <c r="E93" s="32">
        <f t="shared" si="3"/>
        <v>0</v>
      </c>
      <c r="F93" s="32">
        <f t="shared" si="3"/>
        <v>35.376</v>
      </c>
      <c r="G93" s="32">
        <f t="shared" si="3"/>
        <v>0</v>
      </c>
      <c r="H93" s="32">
        <f t="shared" si="3"/>
        <v>35</v>
      </c>
      <c r="I93" s="32">
        <f t="shared" si="3"/>
        <v>34.75</v>
      </c>
      <c r="J93" s="32">
        <f t="shared" si="3"/>
        <v>35.25</v>
      </c>
      <c r="K93" s="32">
        <f t="shared" si="3"/>
        <v>0</v>
      </c>
      <c r="L93" s="32">
        <f t="shared" si="3"/>
        <v>34.5</v>
      </c>
      <c r="M93" s="32">
        <f t="shared" si="3"/>
        <v>0</v>
      </c>
      <c r="N93" s="32">
        <f t="shared" si="2"/>
        <v>35</v>
      </c>
      <c r="O93" s="32">
        <f t="shared" si="2"/>
        <v>0</v>
      </c>
      <c r="P93" s="32">
        <f t="shared" si="2"/>
        <v>0</v>
      </c>
      <c r="Q93" s="32">
        <f t="shared" si="2"/>
        <v>0</v>
      </c>
      <c r="R93" s="32">
        <f t="shared" si="2"/>
        <v>0</v>
      </c>
      <c r="S93" s="32">
        <f t="shared" si="2"/>
        <v>0</v>
      </c>
      <c r="T93" s="32">
        <f t="shared" si="2"/>
        <v>0</v>
      </c>
      <c r="U93" s="32">
        <f t="shared" si="2"/>
        <v>0</v>
      </c>
      <c r="V93" s="34">
        <v>36</v>
      </c>
      <c r="W93" s="32">
        <v>36</v>
      </c>
    </row>
    <row r="94" spans="2:23" ht="12.75">
      <c r="B94" s="34">
        <v>42</v>
      </c>
      <c r="C94" s="32">
        <v>42</v>
      </c>
      <c r="D94" s="32">
        <f t="shared" si="3"/>
        <v>0</v>
      </c>
      <c r="E94" s="32">
        <f t="shared" si="3"/>
        <v>0</v>
      </c>
      <c r="F94" s="32">
        <f t="shared" si="3"/>
        <v>0</v>
      </c>
      <c r="G94" s="32">
        <f t="shared" si="3"/>
        <v>0</v>
      </c>
      <c r="H94" s="32">
        <f t="shared" si="3"/>
        <v>0</v>
      </c>
      <c r="I94" s="32">
        <f t="shared" si="3"/>
        <v>0</v>
      </c>
      <c r="J94" s="32">
        <f t="shared" si="3"/>
        <v>41.25</v>
      </c>
      <c r="K94" s="32">
        <f t="shared" si="3"/>
        <v>0</v>
      </c>
      <c r="L94" s="32">
        <f t="shared" si="3"/>
        <v>0</v>
      </c>
      <c r="M94" s="32">
        <f t="shared" si="3"/>
        <v>0</v>
      </c>
      <c r="N94" s="32">
        <f t="shared" si="2"/>
        <v>41</v>
      </c>
      <c r="O94" s="32">
        <f t="shared" si="2"/>
        <v>0</v>
      </c>
      <c r="P94" s="32">
        <f t="shared" si="2"/>
        <v>0</v>
      </c>
      <c r="Q94" s="32">
        <f t="shared" si="2"/>
        <v>0</v>
      </c>
      <c r="R94" s="32">
        <f t="shared" si="2"/>
        <v>0</v>
      </c>
      <c r="S94" s="32">
        <f t="shared" si="2"/>
        <v>0</v>
      </c>
      <c r="T94" s="32">
        <f t="shared" si="2"/>
        <v>0</v>
      </c>
      <c r="U94" s="32">
        <f t="shared" si="2"/>
        <v>0</v>
      </c>
      <c r="V94" s="34">
        <v>42</v>
      </c>
      <c r="W94" s="32">
        <v>42</v>
      </c>
    </row>
    <row r="97" ht="12.75">
      <c r="L97" s="27" t="s">
        <v>12</v>
      </c>
    </row>
    <row r="98" spans="2:23" ht="12.75">
      <c r="B98" s="26" t="s">
        <v>0</v>
      </c>
      <c r="C98" s="26" t="s">
        <v>1</v>
      </c>
      <c r="L98" s="27" t="s">
        <v>15</v>
      </c>
      <c r="V98" s="26" t="s">
        <v>0</v>
      </c>
      <c r="W98" s="26" t="s">
        <v>1</v>
      </c>
    </row>
    <row r="99" spans="2:23" ht="12.75">
      <c r="B99" s="26" t="s">
        <v>2</v>
      </c>
      <c r="C99" s="26" t="s">
        <v>2</v>
      </c>
      <c r="D99" s="33" t="s">
        <v>3</v>
      </c>
      <c r="E99" s="33" t="s">
        <v>4</v>
      </c>
      <c r="F99" s="33" t="s">
        <v>38</v>
      </c>
      <c r="G99" s="33" t="s">
        <v>5</v>
      </c>
      <c r="H99" s="33" t="s">
        <v>35</v>
      </c>
      <c r="I99" s="33" t="s">
        <v>39</v>
      </c>
      <c r="J99" s="33" t="s">
        <v>6</v>
      </c>
      <c r="K99" s="33" t="s">
        <v>7</v>
      </c>
      <c r="L99" s="33" t="s">
        <v>36</v>
      </c>
      <c r="M99" s="33" t="s">
        <v>40</v>
      </c>
      <c r="N99" s="33" t="s">
        <v>8</v>
      </c>
      <c r="O99" s="33" t="s">
        <v>26</v>
      </c>
      <c r="P99" s="33" t="s">
        <v>37</v>
      </c>
      <c r="Q99" s="33" t="s">
        <v>41</v>
      </c>
      <c r="R99" s="33" t="s">
        <v>42</v>
      </c>
      <c r="S99" s="33" t="s">
        <v>43</v>
      </c>
      <c r="T99" s="33" t="s">
        <v>44</v>
      </c>
      <c r="U99" s="33" t="s">
        <v>9</v>
      </c>
      <c r="V99" s="26" t="s">
        <v>2</v>
      </c>
      <c r="W99" s="26" t="s">
        <v>2</v>
      </c>
    </row>
    <row r="100" spans="2:23" ht="12.75">
      <c r="B100" s="34">
        <v>0.125</v>
      </c>
      <c r="C100" s="32">
        <v>0.405</v>
      </c>
      <c r="D100" s="32">
        <f>IF(D64&gt;0,PI()*(D64/2)^2,0)</f>
        <v>0</v>
      </c>
      <c r="E100" s="32">
        <f aca="true" t="shared" si="4" ref="E100:U100">IF(E64&gt;0,PI()*(E64/2)^2,0)</f>
        <v>0.07402299150204612</v>
      </c>
      <c r="F100" s="32">
        <f t="shared" si="4"/>
        <v>0</v>
      </c>
      <c r="G100" s="32">
        <f t="shared" si="4"/>
        <v>0</v>
      </c>
      <c r="H100" s="32">
        <f t="shared" si="4"/>
        <v>0</v>
      </c>
      <c r="I100" s="32">
        <f t="shared" si="4"/>
        <v>0</v>
      </c>
      <c r="J100" s="32">
        <f t="shared" si="4"/>
        <v>0.05683219650160276</v>
      </c>
      <c r="K100" s="32">
        <f t="shared" si="4"/>
        <v>0.05683219650160276</v>
      </c>
      <c r="L100" s="32">
        <f t="shared" si="4"/>
        <v>0.05683219650160276</v>
      </c>
      <c r="M100" s="32">
        <f t="shared" si="4"/>
        <v>0</v>
      </c>
      <c r="N100" s="32">
        <f t="shared" si="4"/>
        <v>0.03630503010304705</v>
      </c>
      <c r="O100" s="32">
        <f t="shared" si="4"/>
        <v>0.03630503010304705</v>
      </c>
      <c r="P100" s="32">
        <f t="shared" si="4"/>
        <v>0.03630503010304705</v>
      </c>
      <c r="Q100" s="32">
        <f t="shared" si="4"/>
        <v>0</v>
      </c>
      <c r="R100" s="32">
        <f t="shared" si="4"/>
        <v>0</v>
      </c>
      <c r="S100" s="32">
        <f t="shared" si="4"/>
        <v>0</v>
      </c>
      <c r="T100" s="32">
        <f t="shared" si="4"/>
        <v>0</v>
      </c>
      <c r="U100" s="32">
        <f t="shared" si="4"/>
        <v>0</v>
      </c>
      <c r="V100" s="34">
        <v>0.125</v>
      </c>
      <c r="W100" s="32">
        <v>0.405</v>
      </c>
    </row>
    <row r="101" spans="2:23" ht="12.75">
      <c r="B101" s="34">
        <v>0.25</v>
      </c>
      <c r="C101" s="32">
        <v>0.54</v>
      </c>
      <c r="D101" s="32">
        <f aca="true" t="shared" si="5" ref="D101:U115">IF(D65&gt;0,PI()*(D65/2)^2,0)</f>
        <v>0</v>
      </c>
      <c r="E101" s="32">
        <f t="shared" si="5"/>
        <v>0.13202543126711108</v>
      </c>
      <c r="F101" s="32">
        <f t="shared" si="5"/>
        <v>0</v>
      </c>
      <c r="G101" s="32">
        <f t="shared" si="5"/>
        <v>0</v>
      </c>
      <c r="H101" s="32">
        <f t="shared" si="5"/>
        <v>0</v>
      </c>
      <c r="I101" s="32">
        <f t="shared" si="5"/>
        <v>0</v>
      </c>
      <c r="J101" s="32">
        <f t="shared" si="5"/>
        <v>0.10406211505750833</v>
      </c>
      <c r="K101" s="32">
        <f t="shared" si="5"/>
        <v>0.10406211505750833</v>
      </c>
      <c r="L101" s="32">
        <f t="shared" si="5"/>
        <v>0.10406211505750833</v>
      </c>
      <c r="M101" s="32">
        <f t="shared" si="5"/>
        <v>0</v>
      </c>
      <c r="N101" s="32">
        <f t="shared" si="5"/>
        <v>0.07163145409450089</v>
      </c>
      <c r="O101" s="32">
        <f t="shared" si="5"/>
        <v>0.07163145409450089</v>
      </c>
      <c r="P101" s="32">
        <f t="shared" si="5"/>
        <v>0.07163145409450089</v>
      </c>
      <c r="Q101" s="32">
        <f t="shared" si="5"/>
        <v>0</v>
      </c>
      <c r="R101" s="32">
        <f t="shared" si="5"/>
        <v>0</v>
      </c>
      <c r="S101" s="32">
        <f t="shared" si="5"/>
        <v>0</v>
      </c>
      <c r="T101" s="32">
        <f t="shared" si="5"/>
        <v>0</v>
      </c>
      <c r="U101" s="32">
        <f t="shared" si="5"/>
        <v>0</v>
      </c>
      <c r="V101" s="34">
        <v>0.25</v>
      </c>
      <c r="W101" s="32">
        <v>0.54</v>
      </c>
    </row>
    <row r="102" spans="2:23" ht="12.75">
      <c r="B102" s="34">
        <v>0.375</v>
      </c>
      <c r="C102" s="32">
        <v>0.675</v>
      </c>
      <c r="D102" s="32">
        <f t="shared" si="5"/>
        <v>0</v>
      </c>
      <c r="E102" s="32">
        <f t="shared" si="5"/>
        <v>0.23328288948312711</v>
      </c>
      <c r="F102" s="32">
        <f t="shared" si="5"/>
        <v>0</v>
      </c>
      <c r="G102" s="32">
        <f t="shared" si="5"/>
        <v>0</v>
      </c>
      <c r="H102" s="32">
        <f t="shared" si="5"/>
        <v>0</v>
      </c>
      <c r="I102" s="32">
        <f t="shared" si="5"/>
        <v>0</v>
      </c>
      <c r="J102" s="32">
        <f t="shared" si="5"/>
        <v>0.19089023821558643</v>
      </c>
      <c r="K102" s="32">
        <f t="shared" si="5"/>
        <v>0.19089023821558643</v>
      </c>
      <c r="L102" s="32">
        <f t="shared" si="5"/>
        <v>0.19089023821558643</v>
      </c>
      <c r="M102" s="32">
        <f t="shared" si="5"/>
        <v>0</v>
      </c>
      <c r="N102" s="32">
        <f t="shared" si="5"/>
        <v>0.14053050797854205</v>
      </c>
      <c r="O102" s="32">
        <f t="shared" si="5"/>
        <v>0.14053050797854205</v>
      </c>
      <c r="P102" s="32">
        <f t="shared" si="5"/>
        <v>0.14053050797854205</v>
      </c>
      <c r="Q102" s="32">
        <f t="shared" si="5"/>
        <v>0</v>
      </c>
      <c r="R102" s="32">
        <f t="shared" si="5"/>
        <v>0</v>
      </c>
      <c r="S102" s="32">
        <f t="shared" si="5"/>
        <v>0</v>
      </c>
      <c r="T102" s="32">
        <f t="shared" si="5"/>
        <v>0</v>
      </c>
      <c r="U102" s="32">
        <f t="shared" si="5"/>
        <v>0</v>
      </c>
      <c r="V102" s="34">
        <v>0.375</v>
      </c>
      <c r="W102" s="32">
        <v>0.675</v>
      </c>
    </row>
    <row r="103" spans="2:23" ht="12.75">
      <c r="B103" s="34">
        <v>0.5</v>
      </c>
      <c r="C103" s="32">
        <v>0.84</v>
      </c>
      <c r="D103" s="32">
        <f t="shared" si="5"/>
        <v>0.39591921416865367</v>
      </c>
      <c r="E103" s="32">
        <f t="shared" si="5"/>
        <v>0.35678753607553915</v>
      </c>
      <c r="F103" s="32">
        <f t="shared" si="5"/>
        <v>0</v>
      </c>
      <c r="G103" s="32">
        <f t="shared" si="5"/>
        <v>0</v>
      </c>
      <c r="H103" s="32">
        <f t="shared" si="5"/>
        <v>0</v>
      </c>
      <c r="I103" s="32">
        <f t="shared" si="5"/>
        <v>0</v>
      </c>
      <c r="J103" s="32">
        <f t="shared" si="5"/>
        <v>0.3038579830478584</v>
      </c>
      <c r="K103" s="32">
        <f t="shared" si="5"/>
        <v>0.3038579830478584</v>
      </c>
      <c r="L103" s="32">
        <f t="shared" si="5"/>
        <v>0.3038579830478584</v>
      </c>
      <c r="M103" s="32">
        <f t="shared" si="5"/>
        <v>0</v>
      </c>
      <c r="N103" s="32">
        <f t="shared" si="5"/>
        <v>0.23413975887939373</v>
      </c>
      <c r="O103" s="32">
        <f t="shared" si="5"/>
        <v>0.23413975887939373</v>
      </c>
      <c r="P103" s="32">
        <f t="shared" si="5"/>
        <v>0.23413975887939373</v>
      </c>
      <c r="Q103" s="32">
        <f t="shared" si="5"/>
        <v>0</v>
      </c>
      <c r="R103" s="32">
        <f t="shared" si="5"/>
        <v>0</v>
      </c>
      <c r="S103" s="32">
        <f t="shared" si="5"/>
        <v>0</v>
      </c>
      <c r="T103" s="32">
        <f t="shared" si="5"/>
        <v>0.169093082986817</v>
      </c>
      <c r="U103" s="32">
        <f t="shared" si="5"/>
        <v>0.049875924968391556</v>
      </c>
      <c r="V103" s="34">
        <v>0.5</v>
      </c>
      <c r="W103" s="32">
        <v>0.84</v>
      </c>
    </row>
    <row r="104" spans="2:23" ht="12.75">
      <c r="B104" s="34">
        <v>0.75</v>
      </c>
      <c r="C104" s="32">
        <v>1.05</v>
      </c>
      <c r="D104" s="32">
        <f t="shared" si="5"/>
        <v>0.6647610054996003</v>
      </c>
      <c r="E104" s="32">
        <f t="shared" si="5"/>
        <v>0.6137541071759164</v>
      </c>
      <c r="F104" s="32">
        <f t="shared" si="5"/>
        <v>0</v>
      </c>
      <c r="G104" s="32">
        <f t="shared" si="5"/>
        <v>0</v>
      </c>
      <c r="H104" s="32">
        <f t="shared" si="5"/>
        <v>0</v>
      </c>
      <c r="I104" s="32">
        <f t="shared" si="5"/>
        <v>0</v>
      </c>
      <c r="J104" s="32">
        <f t="shared" si="5"/>
        <v>0.533266503390946</v>
      </c>
      <c r="K104" s="32">
        <f t="shared" si="5"/>
        <v>0.533266503390946</v>
      </c>
      <c r="L104" s="32">
        <f t="shared" si="5"/>
        <v>0.533266503390946</v>
      </c>
      <c r="M104" s="32">
        <f t="shared" si="5"/>
        <v>0</v>
      </c>
      <c r="N104" s="32">
        <f t="shared" si="5"/>
        <v>0.43241195443275265</v>
      </c>
      <c r="O104" s="32">
        <f t="shared" si="5"/>
        <v>0.43241195443275265</v>
      </c>
      <c r="P104" s="32">
        <f t="shared" si="5"/>
        <v>0.43241195443275265</v>
      </c>
      <c r="Q104" s="32">
        <f t="shared" si="5"/>
        <v>0</v>
      </c>
      <c r="R104" s="32">
        <f t="shared" si="5"/>
        <v>0</v>
      </c>
      <c r="S104" s="32">
        <f t="shared" si="5"/>
        <v>0</v>
      </c>
      <c r="T104" s="32">
        <f t="shared" si="5"/>
        <v>0.2941661697115339</v>
      </c>
      <c r="U104" s="32">
        <f t="shared" si="5"/>
        <v>0.1479344564648898</v>
      </c>
      <c r="V104" s="34">
        <v>0.75</v>
      </c>
      <c r="W104" s="32">
        <v>1.05</v>
      </c>
    </row>
    <row r="105" spans="2:23" ht="12.75">
      <c r="B105" s="34">
        <v>1</v>
      </c>
      <c r="C105" s="32">
        <v>1.315</v>
      </c>
      <c r="D105" s="32">
        <f t="shared" si="5"/>
        <v>1.1028757359967818</v>
      </c>
      <c r="E105" s="32">
        <f t="shared" si="5"/>
        <v>0.9451552184159598</v>
      </c>
      <c r="F105" s="32">
        <f t="shared" si="5"/>
        <v>0</v>
      </c>
      <c r="G105" s="32">
        <f t="shared" si="5"/>
        <v>0</v>
      </c>
      <c r="H105" s="32">
        <f t="shared" si="5"/>
        <v>0</v>
      </c>
      <c r="I105" s="32">
        <f t="shared" si="5"/>
        <v>0</v>
      </c>
      <c r="J105" s="32">
        <f t="shared" si="5"/>
        <v>0.8642529244007154</v>
      </c>
      <c r="K105" s="32">
        <f t="shared" si="5"/>
        <v>0.8642529244007154</v>
      </c>
      <c r="L105" s="32">
        <f t="shared" si="5"/>
        <v>0.8642529244007154</v>
      </c>
      <c r="M105" s="32">
        <f t="shared" si="5"/>
        <v>0</v>
      </c>
      <c r="N105" s="32">
        <f t="shared" si="5"/>
        <v>0.7193061225493895</v>
      </c>
      <c r="O105" s="32">
        <f t="shared" si="5"/>
        <v>0.7193061225493895</v>
      </c>
      <c r="P105" s="32">
        <f t="shared" si="5"/>
        <v>0.7193061225493895</v>
      </c>
      <c r="Q105" s="32">
        <f t="shared" si="5"/>
        <v>0</v>
      </c>
      <c r="R105" s="32">
        <f t="shared" si="5"/>
        <v>0</v>
      </c>
      <c r="S105" s="32">
        <f t="shared" si="5"/>
        <v>0</v>
      </c>
      <c r="T105" s="32">
        <f t="shared" si="5"/>
        <v>0.52168109508267</v>
      </c>
      <c r="U105" s="32">
        <f t="shared" si="5"/>
        <v>0.2818016464251678</v>
      </c>
      <c r="V105" s="34">
        <v>1</v>
      </c>
      <c r="W105" s="32">
        <v>1.315</v>
      </c>
    </row>
    <row r="106" spans="2:23" ht="12.75">
      <c r="B106" s="34">
        <v>1.25</v>
      </c>
      <c r="C106" s="32">
        <v>1.66</v>
      </c>
      <c r="D106" s="32">
        <f t="shared" si="5"/>
        <v>1.8385385606970863</v>
      </c>
      <c r="E106" s="32">
        <f t="shared" si="5"/>
        <v>1.6331286666347717</v>
      </c>
      <c r="F106" s="32">
        <f t="shared" si="5"/>
        <v>0</v>
      </c>
      <c r="G106" s="32">
        <f t="shared" si="5"/>
        <v>0</v>
      </c>
      <c r="H106" s="32">
        <f t="shared" si="5"/>
        <v>0</v>
      </c>
      <c r="I106" s="32">
        <f t="shared" si="5"/>
        <v>0</v>
      </c>
      <c r="J106" s="32">
        <f t="shared" si="5"/>
        <v>1.4957122623741002</v>
      </c>
      <c r="K106" s="32">
        <f t="shared" si="5"/>
        <v>1.4957122623741002</v>
      </c>
      <c r="L106" s="32">
        <f t="shared" si="5"/>
        <v>1.4957122623741002</v>
      </c>
      <c r="M106" s="32">
        <f t="shared" si="5"/>
        <v>0</v>
      </c>
      <c r="N106" s="32">
        <f t="shared" si="5"/>
        <v>1.2827782539064378</v>
      </c>
      <c r="O106" s="32">
        <f t="shared" si="5"/>
        <v>1.2827782539064378</v>
      </c>
      <c r="P106" s="32">
        <f t="shared" si="5"/>
        <v>1.2827782539064378</v>
      </c>
      <c r="Q106" s="32">
        <f t="shared" si="5"/>
        <v>0</v>
      </c>
      <c r="R106" s="32">
        <f t="shared" si="5"/>
        <v>0</v>
      </c>
      <c r="S106" s="32">
        <f t="shared" si="5"/>
        <v>0</v>
      </c>
      <c r="T106" s="32">
        <f t="shared" si="5"/>
        <v>1.0568317686676063</v>
      </c>
      <c r="U106" s="32">
        <f t="shared" si="5"/>
        <v>0.6305302119460857</v>
      </c>
      <c r="V106" s="34">
        <v>1.25</v>
      </c>
      <c r="W106" s="32">
        <v>1.66</v>
      </c>
    </row>
    <row r="107" spans="2:23" ht="12.75">
      <c r="B107" s="34">
        <v>1.5</v>
      </c>
      <c r="C107" s="32">
        <v>1.9</v>
      </c>
      <c r="D107" s="32">
        <f t="shared" si="5"/>
        <v>2.4605739061078657</v>
      </c>
      <c r="E107" s="32">
        <f t="shared" si="5"/>
        <v>2.2219887936236424</v>
      </c>
      <c r="F107" s="32">
        <f t="shared" si="5"/>
        <v>0</v>
      </c>
      <c r="G107" s="32">
        <f t="shared" si="5"/>
        <v>0</v>
      </c>
      <c r="H107" s="32">
        <f t="shared" si="5"/>
        <v>0</v>
      </c>
      <c r="I107" s="32">
        <f t="shared" si="5"/>
        <v>0</v>
      </c>
      <c r="J107" s="32">
        <f t="shared" si="5"/>
        <v>2.0358305793425253</v>
      </c>
      <c r="K107" s="32">
        <f t="shared" si="5"/>
        <v>2.0358305793425253</v>
      </c>
      <c r="L107" s="32">
        <f t="shared" si="5"/>
        <v>2.0358305793425253</v>
      </c>
      <c r="M107" s="32">
        <f t="shared" si="5"/>
        <v>0</v>
      </c>
      <c r="N107" s="32">
        <f t="shared" si="5"/>
        <v>1.7671458676442586</v>
      </c>
      <c r="O107" s="32">
        <f t="shared" si="5"/>
        <v>1.7671458676442586</v>
      </c>
      <c r="P107" s="32">
        <f t="shared" si="5"/>
        <v>1.7671458676442586</v>
      </c>
      <c r="Q107" s="32">
        <f t="shared" si="5"/>
        <v>0</v>
      </c>
      <c r="R107" s="32">
        <f t="shared" si="5"/>
        <v>0</v>
      </c>
      <c r="S107" s="32">
        <f t="shared" si="5"/>
        <v>0</v>
      </c>
      <c r="T107" s="32">
        <f t="shared" si="5"/>
        <v>1.4060543496333011</v>
      </c>
      <c r="U107" s="32">
        <f t="shared" si="5"/>
        <v>0.9503317777109123</v>
      </c>
      <c r="V107" s="34">
        <v>1.5</v>
      </c>
      <c r="W107" s="32">
        <v>1.9</v>
      </c>
    </row>
    <row r="108" spans="2:23" ht="12.75">
      <c r="B108" s="34">
        <v>2</v>
      </c>
      <c r="C108" s="32">
        <v>2.375</v>
      </c>
      <c r="D108" s="32">
        <f t="shared" si="5"/>
        <v>3.958426378477225</v>
      </c>
      <c r="E108" s="32">
        <f t="shared" si="5"/>
        <v>3.6541819795329746</v>
      </c>
      <c r="F108" s="32">
        <f t="shared" si="5"/>
        <v>0</v>
      </c>
      <c r="G108" s="32">
        <f t="shared" si="5"/>
        <v>0</v>
      </c>
      <c r="H108" s="32">
        <f t="shared" si="5"/>
        <v>0</v>
      </c>
      <c r="I108" s="32">
        <f t="shared" si="5"/>
        <v>0</v>
      </c>
      <c r="J108" s="32">
        <f t="shared" si="5"/>
        <v>3.355605013735801</v>
      </c>
      <c r="K108" s="32">
        <f t="shared" si="5"/>
        <v>3.355605013735801</v>
      </c>
      <c r="L108" s="32">
        <f t="shared" si="5"/>
        <v>3.355605013735801</v>
      </c>
      <c r="M108" s="32">
        <f t="shared" si="5"/>
        <v>0</v>
      </c>
      <c r="N108" s="32">
        <f t="shared" si="5"/>
        <v>2.952877968286818</v>
      </c>
      <c r="O108" s="32">
        <f t="shared" si="5"/>
        <v>2.952877968286818</v>
      </c>
      <c r="P108" s="32">
        <f t="shared" si="5"/>
        <v>2.952877968286818</v>
      </c>
      <c r="Q108" s="32">
        <f t="shared" si="5"/>
        <v>0</v>
      </c>
      <c r="R108" s="32">
        <f t="shared" si="5"/>
        <v>0</v>
      </c>
      <c r="S108" s="32">
        <f t="shared" si="5"/>
        <v>0</v>
      </c>
      <c r="T108" s="32">
        <f t="shared" si="5"/>
        <v>2.2352188256860726</v>
      </c>
      <c r="U108" s="32">
        <f t="shared" si="5"/>
        <v>1.7742215196983064</v>
      </c>
      <c r="V108" s="34">
        <v>2</v>
      </c>
      <c r="W108" s="32">
        <v>2.375</v>
      </c>
    </row>
    <row r="109" spans="2:23" ht="12.75">
      <c r="B109" s="34">
        <v>2.5</v>
      </c>
      <c r="C109" s="32">
        <v>2.875</v>
      </c>
      <c r="D109" s="32">
        <f t="shared" si="5"/>
        <v>5.763786579159749</v>
      </c>
      <c r="E109" s="32">
        <f t="shared" si="5"/>
        <v>5.453196163055247</v>
      </c>
      <c r="F109" s="32">
        <f t="shared" si="5"/>
        <v>0</v>
      </c>
      <c r="G109" s="32">
        <f t="shared" si="5"/>
        <v>0</v>
      </c>
      <c r="H109" s="32">
        <f t="shared" si="5"/>
        <v>0</v>
      </c>
      <c r="I109" s="32">
        <f t="shared" si="5"/>
        <v>0</v>
      </c>
      <c r="J109" s="32">
        <f t="shared" si="5"/>
        <v>4.787756573542471</v>
      </c>
      <c r="K109" s="32">
        <f t="shared" si="5"/>
        <v>4.787756573542471</v>
      </c>
      <c r="L109" s="32">
        <f t="shared" si="5"/>
        <v>4.787756573542471</v>
      </c>
      <c r="M109" s="32">
        <f t="shared" si="5"/>
        <v>0</v>
      </c>
      <c r="N109" s="32">
        <f t="shared" si="5"/>
        <v>4.238266885688389</v>
      </c>
      <c r="O109" s="32">
        <f t="shared" si="5"/>
        <v>4.238266885688389</v>
      </c>
      <c r="P109" s="32">
        <f t="shared" si="5"/>
        <v>4.238266885688389</v>
      </c>
      <c r="Q109" s="32">
        <f t="shared" si="5"/>
        <v>0</v>
      </c>
      <c r="R109" s="32">
        <f t="shared" si="5"/>
        <v>0</v>
      </c>
      <c r="S109" s="32">
        <f t="shared" si="5"/>
        <v>0</v>
      </c>
      <c r="T109" s="32">
        <f t="shared" si="5"/>
        <v>3.5465635815916023</v>
      </c>
      <c r="U109" s="32">
        <f t="shared" si="5"/>
        <v>2.4633550010044556</v>
      </c>
      <c r="V109" s="34">
        <v>2.5</v>
      </c>
      <c r="W109" s="32">
        <v>2.875</v>
      </c>
    </row>
    <row r="110" spans="2:23" ht="12.75">
      <c r="B110" s="34">
        <v>3</v>
      </c>
      <c r="C110" s="32">
        <v>3.5</v>
      </c>
      <c r="D110" s="32">
        <f t="shared" si="5"/>
        <v>8.730137267541487</v>
      </c>
      <c r="E110" s="32">
        <f t="shared" si="5"/>
        <v>8.34689752132272</v>
      </c>
      <c r="F110" s="32">
        <f t="shared" si="5"/>
        <v>0</v>
      </c>
      <c r="G110" s="32">
        <f t="shared" si="5"/>
        <v>0</v>
      </c>
      <c r="H110" s="32">
        <f t="shared" si="5"/>
        <v>0</v>
      </c>
      <c r="I110" s="32">
        <f t="shared" si="5"/>
        <v>0</v>
      </c>
      <c r="J110" s="32">
        <f t="shared" si="5"/>
        <v>7.392657602350744</v>
      </c>
      <c r="K110" s="32">
        <f t="shared" si="5"/>
        <v>7.392657602350744</v>
      </c>
      <c r="L110" s="32">
        <f t="shared" si="5"/>
        <v>7.392657602350744</v>
      </c>
      <c r="M110" s="32">
        <f t="shared" si="5"/>
        <v>0</v>
      </c>
      <c r="N110" s="32">
        <f t="shared" si="5"/>
        <v>6.60519855417254</v>
      </c>
      <c r="O110" s="32">
        <f t="shared" si="5"/>
        <v>6.60519855417254</v>
      </c>
      <c r="P110" s="32">
        <f t="shared" si="5"/>
        <v>6.60519855417254</v>
      </c>
      <c r="Q110" s="32">
        <f t="shared" si="5"/>
        <v>0</v>
      </c>
      <c r="R110" s="32">
        <f t="shared" si="5"/>
        <v>0</v>
      </c>
      <c r="S110" s="32">
        <f t="shared" si="5"/>
        <v>0</v>
      </c>
      <c r="T110" s="32">
        <f t="shared" si="5"/>
        <v>5.407761664700869</v>
      </c>
      <c r="U110" s="32">
        <f t="shared" si="5"/>
        <v>4.1547562843725006</v>
      </c>
      <c r="V110" s="34">
        <v>3</v>
      </c>
      <c r="W110" s="32">
        <v>3.5</v>
      </c>
    </row>
    <row r="111" spans="2:23" ht="12.75">
      <c r="B111" s="34">
        <v>3.5</v>
      </c>
      <c r="C111" s="32">
        <v>4</v>
      </c>
      <c r="D111" s="32">
        <f t="shared" si="5"/>
        <v>11.545004285157942</v>
      </c>
      <c r="E111" s="32">
        <f t="shared" si="5"/>
        <v>11.103645074847764</v>
      </c>
      <c r="F111" s="32">
        <f t="shared" si="5"/>
        <v>0</v>
      </c>
      <c r="G111" s="32">
        <f t="shared" si="5"/>
        <v>0</v>
      </c>
      <c r="H111" s="32">
        <f t="shared" si="5"/>
        <v>0</v>
      </c>
      <c r="I111" s="32">
        <f t="shared" si="5"/>
        <v>0</v>
      </c>
      <c r="J111" s="32">
        <f t="shared" si="5"/>
        <v>9.886830841888752</v>
      </c>
      <c r="K111" s="32">
        <f t="shared" si="5"/>
        <v>9.886830841888752</v>
      </c>
      <c r="L111" s="32">
        <f t="shared" si="5"/>
        <v>9.886830841888752</v>
      </c>
      <c r="M111" s="32">
        <f t="shared" si="5"/>
        <v>0</v>
      </c>
      <c r="N111" s="32">
        <f t="shared" si="5"/>
        <v>8.88795517449457</v>
      </c>
      <c r="O111" s="32">
        <f t="shared" si="5"/>
        <v>8.88795517449457</v>
      </c>
      <c r="P111" s="32">
        <f t="shared" si="5"/>
        <v>8.88795517449457</v>
      </c>
      <c r="Q111" s="32">
        <f t="shared" si="5"/>
        <v>0</v>
      </c>
      <c r="R111" s="32">
        <f t="shared" si="5"/>
        <v>0</v>
      </c>
      <c r="S111" s="32">
        <f t="shared" si="5"/>
        <v>0</v>
      </c>
      <c r="T111" s="32">
        <f t="shared" si="5"/>
        <v>0</v>
      </c>
      <c r="U111" s="32">
        <f t="shared" si="5"/>
        <v>0</v>
      </c>
      <c r="V111" s="34">
        <v>3.5</v>
      </c>
      <c r="W111" s="32">
        <v>4</v>
      </c>
    </row>
    <row r="112" spans="2:23" ht="12.75">
      <c r="B112" s="34">
        <v>4</v>
      </c>
      <c r="C112" s="32">
        <v>4.5</v>
      </c>
      <c r="D112" s="32">
        <f t="shared" si="5"/>
        <v>14.752570384473119</v>
      </c>
      <c r="E112" s="32">
        <f t="shared" si="5"/>
        <v>14.25309171007153</v>
      </c>
      <c r="F112" s="32">
        <f t="shared" si="5"/>
        <v>0</v>
      </c>
      <c r="G112" s="32">
        <f t="shared" si="5"/>
        <v>13.357561874609837</v>
      </c>
      <c r="H112" s="32">
        <f t="shared" si="5"/>
        <v>0</v>
      </c>
      <c r="I112" s="32">
        <f t="shared" si="5"/>
        <v>0</v>
      </c>
      <c r="J112" s="32">
        <f t="shared" si="5"/>
        <v>12.730264361504297</v>
      </c>
      <c r="K112" s="32">
        <f t="shared" si="5"/>
        <v>12.730264361504297</v>
      </c>
      <c r="L112" s="32">
        <f t="shared" si="5"/>
        <v>12.730264361504297</v>
      </c>
      <c r="M112" s="32">
        <f t="shared" si="5"/>
        <v>0</v>
      </c>
      <c r="N112" s="32">
        <f t="shared" si="5"/>
        <v>11.496875085704946</v>
      </c>
      <c r="O112" s="32">
        <f t="shared" si="5"/>
        <v>11.496875085704946</v>
      </c>
      <c r="P112" s="32">
        <f t="shared" si="5"/>
        <v>11.496875085704946</v>
      </c>
      <c r="Q112" s="32">
        <f t="shared" si="5"/>
        <v>0</v>
      </c>
      <c r="R112" s="32">
        <f t="shared" si="5"/>
        <v>10.314929389608126</v>
      </c>
      <c r="S112" s="32">
        <f t="shared" si="5"/>
        <v>0</v>
      </c>
      <c r="T112" s="32">
        <f t="shared" si="5"/>
        <v>9.283283769244347</v>
      </c>
      <c r="U112" s="32">
        <f t="shared" si="5"/>
        <v>7.803012434762643</v>
      </c>
      <c r="V112" s="34">
        <v>4</v>
      </c>
      <c r="W112" s="32">
        <v>4.5</v>
      </c>
    </row>
    <row r="113" spans="2:23" ht="12.75">
      <c r="B113" s="34">
        <v>5</v>
      </c>
      <c r="C113" s="32">
        <v>5.563</v>
      </c>
      <c r="D113" s="32">
        <f t="shared" si="5"/>
        <v>22.438059765055783</v>
      </c>
      <c r="E113" s="32">
        <f t="shared" si="5"/>
        <v>22.020227942128344</v>
      </c>
      <c r="F113" s="32">
        <f t="shared" si="5"/>
        <v>0</v>
      </c>
      <c r="G113" s="32">
        <f t="shared" si="5"/>
        <v>0</v>
      </c>
      <c r="H113" s="32">
        <f t="shared" si="5"/>
        <v>0</v>
      </c>
      <c r="I113" s="32">
        <f t="shared" si="5"/>
        <v>0</v>
      </c>
      <c r="J113" s="32">
        <f t="shared" si="5"/>
        <v>20.00582616627595</v>
      </c>
      <c r="K113" s="32">
        <f t="shared" si="5"/>
        <v>20.00582616627595</v>
      </c>
      <c r="L113" s="32">
        <f t="shared" si="5"/>
        <v>20.00582616627595</v>
      </c>
      <c r="M113" s="32">
        <f t="shared" si="5"/>
        <v>0</v>
      </c>
      <c r="N113" s="32">
        <f t="shared" si="5"/>
        <v>18.193724107758822</v>
      </c>
      <c r="O113" s="32">
        <f t="shared" si="5"/>
        <v>18.193724107758822</v>
      </c>
      <c r="P113" s="32">
        <f t="shared" si="5"/>
        <v>18.193724107758822</v>
      </c>
      <c r="Q113" s="32">
        <f t="shared" si="5"/>
        <v>0</v>
      </c>
      <c r="R113" s="32">
        <f t="shared" si="5"/>
        <v>16.352750812755204</v>
      </c>
      <c r="S113" s="32">
        <f t="shared" si="5"/>
        <v>0</v>
      </c>
      <c r="T113" s="32">
        <f t="shared" si="5"/>
        <v>14.609952288176265</v>
      </c>
      <c r="U113" s="32">
        <f t="shared" si="5"/>
        <v>12.96532853402201</v>
      </c>
      <c r="V113" s="34">
        <v>5</v>
      </c>
      <c r="W113" s="32">
        <v>5.563</v>
      </c>
    </row>
    <row r="114" spans="2:23" ht="12.75">
      <c r="B114" s="34">
        <v>6</v>
      </c>
      <c r="C114" s="32">
        <v>6.625</v>
      </c>
      <c r="D114" s="32">
        <f t="shared" si="5"/>
        <v>32.240318932709904</v>
      </c>
      <c r="E114" s="32">
        <f t="shared" si="5"/>
        <v>31.73907782482965</v>
      </c>
      <c r="F114" s="32">
        <f t="shared" si="5"/>
        <v>0</v>
      </c>
      <c r="G114" s="32">
        <f t="shared" si="5"/>
        <v>30.06423194934786</v>
      </c>
      <c r="H114" s="32">
        <f t="shared" si="5"/>
        <v>0</v>
      </c>
      <c r="I114" s="32">
        <f t="shared" si="5"/>
        <v>0</v>
      </c>
      <c r="J114" s="32">
        <f t="shared" si="5"/>
        <v>28.890262756998496</v>
      </c>
      <c r="K114" s="32">
        <f t="shared" si="5"/>
        <v>28.890262756998496</v>
      </c>
      <c r="L114" s="32">
        <f t="shared" si="5"/>
        <v>28.890262756998496</v>
      </c>
      <c r="M114" s="32">
        <f t="shared" si="5"/>
        <v>0</v>
      </c>
      <c r="N114" s="32">
        <f t="shared" si="5"/>
        <v>26.066674678175684</v>
      </c>
      <c r="O114" s="32">
        <f t="shared" si="5"/>
        <v>26.066674678175684</v>
      </c>
      <c r="P114" s="32">
        <f t="shared" si="5"/>
        <v>26.066674678175684</v>
      </c>
      <c r="Q114" s="32">
        <f t="shared" si="5"/>
        <v>0</v>
      </c>
      <c r="R114" s="32">
        <f t="shared" si="5"/>
        <v>23.76693460796834</v>
      </c>
      <c r="S114" s="32">
        <f t="shared" si="5"/>
        <v>0</v>
      </c>
      <c r="T114" s="32">
        <f t="shared" si="5"/>
        <v>21.131113238865282</v>
      </c>
      <c r="U114" s="32">
        <f t="shared" si="5"/>
        <v>18.83432626575232</v>
      </c>
      <c r="V114" s="34">
        <v>6</v>
      </c>
      <c r="W114" s="32">
        <v>6.625</v>
      </c>
    </row>
    <row r="115" spans="2:23" ht="12.75">
      <c r="B115" s="34">
        <v>8</v>
      </c>
      <c r="C115" s="32">
        <v>8.625</v>
      </c>
      <c r="D115" s="32">
        <f t="shared" si="5"/>
        <v>55.5100957178495</v>
      </c>
      <c r="E115" s="32">
        <f t="shared" si="5"/>
        <v>54.74680808354802</v>
      </c>
      <c r="F115" s="32">
        <f t="shared" si="5"/>
        <v>0</v>
      </c>
      <c r="G115" s="32">
        <f aca="true" t="shared" si="6" ref="G115:U115">IF(G79&gt;0,PI()*(G79/2)^2,0)</f>
        <v>52.64285835069769</v>
      </c>
      <c r="H115" s="32">
        <f t="shared" si="6"/>
        <v>51.848550630534675</v>
      </c>
      <c r="I115" s="32">
        <f t="shared" si="6"/>
        <v>51.16165396319788</v>
      </c>
      <c r="J115" s="32">
        <f t="shared" si="6"/>
        <v>50.02700494450085</v>
      </c>
      <c r="K115" s="32">
        <f t="shared" si="6"/>
        <v>50.02700494450085</v>
      </c>
      <c r="L115" s="32">
        <f t="shared" si="6"/>
        <v>50.02700494450085</v>
      </c>
      <c r="M115" s="32">
        <f t="shared" si="6"/>
        <v>47.943035740927364</v>
      </c>
      <c r="N115" s="32">
        <f t="shared" si="6"/>
        <v>45.663540093779766</v>
      </c>
      <c r="O115" s="32">
        <f t="shared" si="6"/>
        <v>45.663540093779766</v>
      </c>
      <c r="P115" s="32">
        <f t="shared" si="6"/>
        <v>45.663540093779766</v>
      </c>
      <c r="Q115" s="32">
        <f t="shared" si="6"/>
        <v>43.4395626720064</v>
      </c>
      <c r="R115" s="32">
        <f t="shared" si="6"/>
        <v>40.56814698662534</v>
      </c>
      <c r="S115" s="32">
        <f t="shared" si="6"/>
        <v>38.49550636616069</v>
      </c>
      <c r="T115" s="32">
        <f t="shared" si="6"/>
        <v>36.45580220307629</v>
      </c>
      <c r="U115" s="32">
        <f t="shared" si="6"/>
        <v>37.12233506683252</v>
      </c>
      <c r="V115" s="34">
        <v>8</v>
      </c>
      <c r="W115" s="32">
        <v>8.625</v>
      </c>
    </row>
    <row r="116" spans="2:23" ht="12.75">
      <c r="B116" s="34">
        <v>10</v>
      </c>
      <c r="C116" s="32">
        <v>10.75</v>
      </c>
      <c r="D116" s="32">
        <f aca="true" t="shared" si="7" ref="D116:U130">IF(D80&gt;0,PI()*(D80/2)^2,0)</f>
        <v>86.29352147780938</v>
      </c>
      <c r="E116" s="32">
        <f t="shared" si="7"/>
        <v>85.2757051483067</v>
      </c>
      <c r="F116" s="32">
        <f t="shared" si="7"/>
        <v>0</v>
      </c>
      <c r="G116" s="32">
        <f t="shared" si="7"/>
        <v>83.51715467816265</v>
      </c>
      <c r="H116" s="32">
        <f t="shared" si="7"/>
        <v>82.5158945419444</v>
      </c>
      <c r="I116" s="32">
        <f t="shared" si="7"/>
        <v>80.69062606861607</v>
      </c>
      <c r="J116" s="32">
        <f t="shared" si="7"/>
        <v>78.85428976436916</v>
      </c>
      <c r="K116" s="32">
        <f t="shared" si="7"/>
        <v>78.85428976436916</v>
      </c>
      <c r="L116" s="32">
        <f t="shared" si="7"/>
        <v>78.85428976436916</v>
      </c>
      <c r="M116" s="32">
        <f t="shared" si="7"/>
        <v>74.66191290796992</v>
      </c>
      <c r="N116" s="32">
        <f t="shared" si="7"/>
        <v>74.66191290796992</v>
      </c>
      <c r="O116" s="32">
        <f t="shared" si="7"/>
        <v>74.66191290796992</v>
      </c>
      <c r="P116" s="32">
        <f t="shared" si="7"/>
        <v>71.81040235364199</v>
      </c>
      <c r="Q116" s="32">
        <f t="shared" si="7"/>
        <v>68.10450111965113</v>
      </c>
      <c r="R116" s="32">
        <f t="shared" si="7"/>
        <v>64.49677465608495</v>
      </c>
      <c r="S116" s="32">
        <f t="shared" si="7"/>
        <v>60.132046885117134</v>
      </c>
      <c r="T116" s="32">
        <f t="shared" si="7"/>
        <v>56.74501730546564</v>
      </c>
      <c r="U116" s="32">
        <f t="shared" si="7"/>
        <v>60.132046885117134</v>
      </c>
      <c r="V116" s="34">
        <v>10</v>
      </c>
      <c r="W116" s="32">
        <v>10.75</v>
      </c>
    </row>
    <row r="117" spans="2:23" ht="12.75">
      <c r="B117" s="34">
        <v>12</v>
      </c>
      <c r="C117" s="32">
        <v>12.75</v>
      </c>
      <c r="D117" s="32">
        <f t="shared" si="7"/>
        <v>121.50411494812535</v>
      </c>
      <c r="E117" s="32">
        <f t="shared" si="7"/>
        <v>120.56812139928542</v>
      </c>
      <c r="F117" s="32">
        <f t="shared" si="7"/>
        <v>0</v>
      </c>
      <c r="G117" s="32">
        <f t="shared" si="7"/>
        <v>117.85881189482959</v>
      </c>
      <c r="H117" s="32">
        <f t="shared" si="7"/>
        <v>117.85881189482959</v>
      </c>
      <c r="I117" s="32">
        <f t="shared" si="7"/>
        <v>114.80015728729457</v>
      </c>
      <c r="J117" s="32">
        <f t="shared" si="7"/>
        <v>113.09733552923255</v>
      </c>
      <c r="K117" s="32">
        <f t="shared" si="7"/>
        <v>113.09733552923255</v>
      </c>
      <c r="L117" s="32">
        <f t="shared" si="7"/>
        <v>111.93168213263726</v>
      </c>
      <c r="M117" s="32">
        <f t="shared" si="7"/>
        <v>106.15745996808043</v>
      </c>
      <c r="N117" s="32">
        <f t="shared" si="7"/>
        <v>108.43403393406021</v>
      </c>
      <c r="O117" s="32">
        <f t="shared" si="7"/>
        <v>108.43403393406021</v>
      </c>
      <c r="P117" s="32">
        <f t="shared" si="7"/>
        <v>101.60529221302885</v>
      </c>
      <c r="Q117" s="32">
        <f t="shared" si="7"/>
        <v>96.10747993650546</v>
      </c>
      <c r="R117" s="32">
        <f t="shared" si="7"/>
        <v>90.76257525761761</v>
      </c>
      <c r="S117" s="32">
        <f t="shared" si="7"/>
        <v>86.59014751456867</v>
      </c>
      <c r="T117" s="32">
        <f t="shared" si="7"/>
        <v>80.53148869274848</v>
      </c>
      <c r="U117" s="32">
        <f t="shared" si="7"/>
        <v>90.76257525761761</v>
      </c>
      <c r="V117" s="34">
        <v>12</v>
      </c>
      <c r="W117" s="32">
        <v>12.75</v>
      </c>
    </row>
    <row r="118" spans="2:23" ht="12.75">
      <c r="B118" s="34">
        <v>14</v>
      </c>
      <c r="C118" s="32">
        <v>14</v>
      </c>
      <c r="D118" s="32">
        <f t="shared" si="7"/>
        <v>147.15325546927752</v>
      </c>
      <c r="E118" s="32">
        <f t="shared" si="7"/>
        <v>145.78040461240002</v>
      </c>
      <c r="F118" s="32">
        <f t="shared" si="7"/>
        <v>143.13881527918494</v>
      </c>
      <c r="G118" s="32">
        <f t="shared" si="7"/>
        <v>143.13881527918494</v>
      </c>
      <c r="H118" s="32">
        <f t="shared" si="7"/>
        <v>140.52137851029067</v>
      </c>
      <c r="I118" s="32">
        <f t="shared" si="7"/>
        <v>137.88646506146452</v>
      </c>
      <c r="J118" s="32">
        <f t="shared" si="7"/>
        <v>137.88646506146452</v>
      </c>
      <c r="K118" s="32">
        <f t="shared" si="7"/>
        <v>0</v>
      </c>
      <c r="L118" s="32">
        <f t="shared" si="7"/>
        <v>135.27648957512255</v>
      </c>
      <c r="M118" s="32">
        <f t="shared" si="7"/>
        <v>128.92102250416914</v>
      </c>
      <c r="N118" s="32">
        <f t="shared" si="7"/>
        <v>132.73228961416876</v>
      </c>
      <c r="O118" s="32">
        <f t="shared" si="7"/>
        <v>0</v>
      </c>
      <c r="P118" s="32">
        <f t="shared" si="7"/>
        <v>122.7184630308513</v>
      </c>
      <c r="Q118" s="32">
        <f t="shared" si="7"/>
        <v>115.44675674566376</v>
      </c>
      <c r="R118" s="32">
        <f t="shared" si="7"/>
        <v>109.58137812867037</v>
      </c>
      <c r="S118" s="32">
        <f t="shared" si="7"/>
        <v>103.86890710931253</v>
      </c>
      <c r="T118" s="32">
        <f t="shared" si="7"/>
        <v>98.30934368759023</v>
      </c>
      <c r="U118" s="32">
        <f t="shared" si="7"/>
        <v>0</v>
      </c>
      <c r="V118" s="34">
        <v>14</v>
      </c>
      <c r="W118" s="32">
        <v>14</v>
      </c>
    </row>
    <row r="119" spans="2:23" ht="12.75">
      <c r="B119" s="34">
        <v>16</v>
      </c>
      <c r="C119" s="32">
        <v>16</v>
      </c>
      <c r="D119" s="32">
        <f t="shared" si="7"/>
        <v>192.8536550842637</v>
      </c>
      <c r="E119" s="32">
        <f t="shared" si="7"/>
        <v>191.72305557849717</v>
      </c>
      <c r="F119" s="32">
        <f t="shared" si="7"/>
        <v>188.69190875623696</v>
      </c>
      <c r="G119" s="32">
        <f t="shared" si="7"/>
        <v>188.69190875623696</v>
      </c>
      <c r="H119" s="32">
        <f t="shared" si="7"/>
        <v>185.68491449829753</v>
      </c>
      <c r="I119" s="32">
        <f t="shared" si="7"/>
        <v>182.65416037511906</v>
      </c>
      <c r="J119" s="32">
        <f t="shared" si="7"/>
        <v>182.65416037511906</v>
      </c>
      <c r="K119" s="32">
        <f t="shared" si="7"/>
        <v>0</v>
      </c>
      <c r="L119" s="32">
        <f t="shared" si="7"/>
        <v>176.71458676442586</v>
      </c>
      <c r="M119" s="32">
        <f t="shared" si="7"/>
        <v>169.4397137538435</v>
      </c>
      <c r="N119" s="32">
        <f t="shared" si="7"/>
        <v>176.71458676442586</v>
      </c>
      <c r="O119" s="32">
        <f t="shared" si="7"/>
        <v>0</v>
      </c>
      <c r="P119" s="32">
        <f t="shared" si="7"/>
        <v>160.8757321801577</v>
      </c>
      <c r="Q119" s="32">
        <f t="shared" si="7"/>
        <v>152.57760788478203</v>
      </c>
      <c r="R119" s="32">
        <f t="shared" si="7"/>
        <v>144.45659087525237</v>
      </c>
      <c r="S119" s="32">
        <f t="shared" si="7"/>
        <v>135.27648957512255</v>
      </c>
      <c r="T119" s="32">
        <f t="shared" si="7"/>
        <v>128.92102250416914</v>
      </c>
      <c r="U119" s="32">
        <f t="shared" si="7"/>
        <v>0</v>
      </c>
      <c r="V119" s="34">
        <v>16</v>
      </c>
      <c r="W119" s="32">
        <v>16</v>
      </c>
    </row>
    <row r="120" spans="2:23" ht="12.75">
      <c r="B120" s="34">
        <v>18</v>
      </c>
      <c r="C120" s="32">
        <v>18</v>
      </c>
      <c r="D120" s="32">
        <f t="shared" si="7"/>
        <v>245.22400461960558</v>
      </c>
      <c r="E120" s="32">
        <f t="shared" si="7"/>
        <v>243.94889185177385</v>
      </c>
      <c r="F120" s="32">
        <f t="shared" si="7"/>
        <v>240.52818754046854</v>
      </c>
      <c r="G120" s="32">
        <f t="shared" si="7"/>
        <v>240.52818754046854</v>
      </c>
      <c r="H120" s="32">
        <f t="shared" si="7"/>
        <v>237.13163579348404</v>
      </c>
      <c r="I120" s="32">
        <f t="shared" si="7"/>
        <v>230.30338416090655</v>
      </c>
      <c r="J120" s="32">
        <f t="shared" si="7"/>
        <v>233.7050409959532</v>
      </c>
      <c r="K120" s="32">
        <f t="shared" si="7"/>
        <v>0</v>
      </c>
      <c r="L120" s="32">
        <f t="shared" si="7"/>
        <v>223.68090684713934</v>
      </c>
      <c r="M120" s="32">
        <f t="shared" si="7"/>
        <v>213.8246499849553</v>
      </c>
      <c r="N120" s="32">
        <f t="shared" si="7"/>
        <v>226.98006922186255</v>
      </c>
      <c r="O120" s="32">
        <f t="shared" si="7"/>
        <v>0</v>
      </c>
      <c r="P120" s="32">
        <f t="shared" si="7"/>
        <v>204.1904660242682</v>
      </c>
      <c r="Q120" s="32">
        <f t="shared" si="7"/>
        <v>193.2969683652044</v>
      </c>
      <c r="R120" s="32">
        <f t="shared" si="7"/>
        <v>182.65416037511906</v>
      </c>
      <c r="S120" s="32">
        <f t="shared" si="7"/>
        <v>173.80498187874772</v>
      </c>
      <c r="T120" s="32">
        <f t="shared" si="7"/>
        <v>163.720837027065</v>
      </c>
      <c r="U120" s="32">
        <f t="shared" si="7"/>
        <v>0</v>
      </c>
      <c r="V120" s="34">
        <v>18</v>
      </c>
      <c r="W120" s="32">
        <v>18</v>
      </c>
    </row>
    <row r="121" spans="2:23" ht="12.75">
      <c r="B121" s="34">
        <v>20</v>
      </c>
      <c r="C121" s="32">
        <v>20</v>
      </c>
      <c r="D121" s="32">
        <f t="shared" si="7"/>
        <v>302.45791343223016</v>
      </c>
      <c r="E121" s="32">
        <f t="shared" si="7"/>
        <v>300.611222438597</v>
      </c>
      <c r="F121" s="32">
        <f t="shared" si="7"/>
        <v>298.6476516318797</v>
      </c>
      <c r="G121" s="32">
        <f t="shared" si="7"/>
        <v>298.6476516318797</v>
      </c>
      <c r="H121" s="32">
        <f t="shared" si="7"/>
        <v>291.0391069239669</v>
      </c>
      <c r="I121" s="32">
        <f t="shared" si="7"/>
        <v>283.5287369864788</v>
      </c>
      <c r="J121" s="32">
        <f t="shared" si="7"/>
        <v>291.0391069239669</v>
      </c>
      <c r="K121" s="32">
        <f t="shared" si="7"/>
        <v>0</v>
      </c>
      <c r="L121" s="32">
        <f t="shared" si="7"/>
        <v>277.9456116198546</v>
      </c>
      <c r="M121" s="32">
        <f t="shared" si="7"/>
        <v>265.2111909312696</v>
      </c>
      <c r="N121" s="32">
        <f t="shared" si="7"/>
        <v>283.5287369864788</v>
      </c>
      <c r="O121" s="32">
        <f t="shared" si="7"/>
        <v>0</v>
      </c>
      <c r="P121" s="32">
        <f t="shared" si="7"/>
        <v>252.7190153106102</v>
      </c>
      <c r="Q121" s="32">
        <f t="shared" si="7"/>
        <v>238.82689259643612</v>
      </c>
      <c r="R121" s="32">
        <f t="shared" si="7"/>
        <v>226.98006922186255</v>
      </c>
      <c r="S121" s="32">
        <f t="shared" si="7"/>
        <v>213.8246499849553</v>
      </c>
      <c r="T121" s="32">
        <f t="shared" si="7"/>
        <v>202.62317885646743</v>
      </c>
      <c r="U121" s="32">
        <f t="shared" si="7"/>
        <v>0</v>
      </c>
      <c r="V121" s="34">
        <v>20</v>
      </c>
      <c r="W121" s="32">
        <v>20</v>
      </c>
    </row>
    <row r="122" spans="2:23" ht="12.75">
      <c r="B122" s="34">
        <v>22</v>
      </c>
      <c r="C122" s="32">
        <v>22</v>
      </c>
      <c r="D122" s="32">
        <f t="shared" si="7"/>
        <v>367.250120319866</v>
      </c>
      <c r="E122" s="32">
        <f t="shared" si="7"/>
        <v>365.21493376701756</v>
      </c>
      <c r="F122" s="32">
        <f t="shared" si="7"/>
        <v>363.05030103047045</v>
      </c>
      <c r="G122" s="32">
        <f t="shared" si="7"/>
        <v>363.05030103047045</v>
      </c>
      <c r="H122" s="32">
        <f t="shared" si="7"/>
        <v>354.6563581591602</v>
      </c>
      <c r="I122" s="32">
        <f t="shared" si="7"/>
        <v>346.3605900582747</v>
      </c>
      <c r="J122" s="32">
        <f t="shared" si="7"/>
        <v>354.6563581591602</v>
      </c>
      <c r="K122" s="32">
        <f t="shared" si="7"/>
        <v>0</v>
      </c>
      <c r="L122" s="32">
        <f t="shared" si="7"/>
        <v>0</v>
      </c>
      <c r="M122" s="32">
        <f t="shared" si="7"/>
        <v>322.06233437816616</v>
      </c>
      <c r="N122" s="32">
        <f t="shared" si="7"/>
        <v>346.3605900582747</v>
      </c>
      <c r="O122" s="32">
        <f t="shared" si="7"/>
        <v>0</v>
      </c>
      <c r="P122" s="32">
        <f t="shared" si="7"/>
        <v>306.3543711102172</v>
      </c>
      <c r="Q122" s="32">
        <f t="shared" si="7"/>
        <v>291.0391069239669</v>
      </c>
      <c r="R122" s="32">
        <f t="shared" si="7"/>
        <v>276.11654181941543</v>
      </c>
      <c r="S122" s="32">
        <f t="shared" si="7"/>
        <v>261.58667579656264</v>
      </c>
      <c r="T122" s="32">
        <f t="shared" si="7"/>
        <v>247.44950885540854</v>
      </c>
      <c r="U122" s="32">
        <f t="shared" si="7"/>
        <v>0</v>
      </c>
      <c r="V122" s="34">
        <v>22</v>
      </c>
      <c r="W122" s="32">
        <v>22</v>
      </c>
    </row>
    <row r="123" spans="2:23" ht="12.75">
      <c r="B123" s="34">
        <v>24</v>
      </c>
      <c r="C123" s="32">
        <v>24</v>
      </c>
      <c r="D123" s="32">
        <f t="shared" si="7"/>
        <v>436.1018304026176</v>
      </c>
      <c r="E123" s="32">
        <f t="shared" si="7"/>
        <v>433.73613573624084</v>
      </c>
      <c r="F123" s="32">
        <f t="shared" si="7"/>
        <v>433.73613573624084</v>
      </c>
      <c r="G123" s="32">
        <f t="shared" si="7"/>
        <v>433.73613573624084</v>
      </c>
      <c r="H123" s="32">
        <f t="shared" si="7"/>
        <v>424.55679470153314</v>
      </c>
      <c r="I123" s="32">
        <f t="shared" si="7"/>
        <v>411.0077935953916</v>
      </c>
      <c r="J123" s="32">
        <f t="shared" si="7"/>
        <v>424.55679470153314</v>
      </c>
      <c r="K123" s="32">
        <f t="shared" si="7"/>
        <v>0</v>
      </c>
      <c r="L123" s="32">
        <f t="shared" si="7"/>
        <v>402.0024182538763</v>
      </c>
      <c r="M123" s="32">
        <f t="shared" si="7"/>
        <v>382.2782963446533</v>
      </c>
      <c r="N123" s="32">
        <f t="shared" si="7"/>
        <v>415.4756284372501</v>
      </c>
      <c r="O123" s="32">
        <f t="shared" si="7"/>
        <v>0</v>
      </c>
      <c r="P123" s="32">
        <f t="shared" si="7"/>
        <v>365.21493376701756</v>
      </c>
      <c r="Q123" s="32">
        <f t="shared" si="7"/>
        <v>344.3184323113278</v>
      </c>
      <c r="R123" s="32">
        <f t="shared" si="7"/>
        <v>326.08269018722547</v>
      </c>
      <c r="S123" s="32">
        <f t="shared" si="7"/>
        <v>310.2757667506884</v>
      </c>
      <c r="T123" s="32">
        <f t="shared" si="7"/>
        <v>292.91687141053677</v>
      </c>
      <c r="U123" s="32">
        <f t="shared" si="7"/>
        <v>0</v>
      </c>
      <c r="V123" s="34">
        <v>24</v>
      </c>
      <c r="W123" s="32">
        <v>24</v>
      </c>
    </row>
    <row r="124" spans="2:23" ht="12.75">
      <c r="B124" s="34">
        <v>26</v>
      </c>
      <c r="C124" s="32">
        <v>26</v>
      </c>
      <c r="D124" s="32">
        <f t="shared" si="7"/>
        <v>0</v>
      </c>
      <c r="E124" s="32">
        <f t="shared" si="7"/>
        <v>0</v>
      </c>
      <c r="F124" s="32">
        <f t="shared" si="7"/>
        <v>505.75037404602574</v>
      </c>
      <c r="G124" s="32">
        <f t="shared" si="7"/>
        <v>0</v>
      </c>
      <c r="H124" s="32">
        <f t="shared" si="7"/>
        <v>490.8738521234052</v>
      </c>
      <c r="I124" s="32">
        <f t="shared" si="7"/>
        <v>0</v>
      </c>
      <c r="J124" s="32">
        <f t="shared" si="7"/>
        <v>500.7404165510856</v>
      </c>
      <c r="K124" s="32">
        <f t="shared" si="7"/>
        <v>0</v>
      </c>
      <c r="L124" s="32">
        <f t="shared" si="7"/>
        <v>0</v>
      </c>
      <c r="M124" s="32">
        <f t="shared" si="7"/>
        <v>0</v>
      </c>
      <c r="N124" s="32">
        <f t="shared" si="7"/>
        <v>490.8738521234052</v>
      </c>
      <c r="O124" s="32">
        <f t="shared" si="7"/>
        <v>0</v>
      </c>
      <c r="P124" s="32">
        <f t="shared" si="7"/>
        <v>0</v>
      </c>
      <c r="Q124" s="32">
        <f t="shared" si="7"/>
        <v>0</v>
      </c>
      <c r="R124" s="32">
        <f t="shared" si="7"/>
        <v>0</v>
      </c>
      <c r="S124" s="32">
        <f t="shared" si="7"/>
        <v>0</v>
      </c>
      <c r="T124" s="32">
        <f t="shared" si="7"/>
        <v>0</v>
      </c>
      <c r="U124" s="32">
        <f t="shared" si="7"/>
        <v>0</v>
      </c>
      <c r="V124" s="34">
        <v>26</v>
      </c>
      <c r="W124" s="32">
        <v>26</v>
      </c>
    </row>
    <row r="125" spans="2:23" ht="12.75">
      <c r="B125" s="34">
        <v>28</v>
      </c>
      <c r="C125" s="32">
        <v>28</v>
      </c>
      <c r="D125" s="32">
        <f t="shared" si="7"/>
        <v>0</v>
      </c>
      <c r="E125" s="32">
        <f t="shared" si="7"/>
        <v>0</v>
      </c>
      <c r="F125" s="32">
        <f t="shared" si="7"/>
        <v>588.6130218771101</v>
      </c>
      <c r="G125" s="32">
        <f t="shared" si="7"/>
        <v>0</v>
      </c>
      <c r="H125" s="32">
        <f t="shared" si="7"/>
        <v>572.5552611167398</v>
      </c>
      <c r="I125" s="32">
        <f t="shared" si="7"/>
        <v>562.0014732960866</v>
      </c>
      <c r="J125" s="32">
        <f t="shared" si="7"/>
        <v>583.2072237078177</v>
      </c>
      <c r="K125" s="32">
        <f t="shared" si="7"/>
        <v>0</v>
      </c>
      <c r="L125" s="32">
        <f t="shared" si="7"/>
        <v>0</v>
      </c>
      <c r="M125" s="32">
        <f t="shared" si="7"/>
        <v>0</v>
      </c>
      <c r="N125" s="32">
        <f t="shared" si="7"/>
        <v>572.5552611167398</v>
      </c>
      <c r="O125" s="32">
        <f t="shared" si="7"/>
        <v>0</v>
      </c>
      <c r="P125" s="32">
        <f t="shared" si="7"/>
        <v>0</v>
      </c>
      <c r="Q125" s="32">
        <f t="shared" si="7"/>
        <v>0</v>
      </c>
      <c r="R125" s="32">
        <f t="shared" si="7"/>
        <v>0</v>
      </c>
      <c r="S125" s="32">
        <f t="shared" si="7"/>
        <v>0</v>
      </c>
      <c r="T125" s="32">
        <f t="shared" si="7"/>
        <v>0</v>
      </c>
      <c r="U125" s="32">
        <f t="shared" si="7"/>
        <v>0</v>
      </c>
      <c r="V125" s="34">
        <v>28</v>
      </c>
      <c r="W125" s="32">
        <v>28</v>
      </c>
    </row>
    <row r="126" spans="2:23" ht="12.75">
      <c r="B126" s="34">
        <v>30</v>
      </c>
      <c r="C126" s="32">
        <v>30</v>
      </c>
      <c r="D126" s="32">
        <f t="shared" si="7"/>
        <v>683.4927516966294</v>
      </c>
      <c r="E126" s="32">
        <f t="shared" si="7"/>
        <v>677.758855015374</v>
      </c>
      <c r="F126" s="32">
        <f t="shared" si="7"/>
        <v>677.758855015374</v>
      </c>
      <c r="G126" s="32">
        <f t="shared" si="7"/>
        <v>0</v>
      </c>
      <c r="H126" s="32">
        <f t="shared" si="7"/>
        <v>660.519855417254</v>
      </c>
      <c r="I126" s="32">
        <f t="shared" si="7"/>
        <v>649.1806694332033</v>
      </c>
      <c r="J126" s="32">
        <f t="shared" si="7"/>
        <v>671.9572161717293</v>
      </c>
      <c r="K126" s="32">
        <f t="shared" si="7"/>
        <v>0</v>
      </c>
      <c r="L126" s="32">
        <f t="shared" si="7"/>
        <v>0</v>
      </c>
      <c r="M126" s="32">
        <f t="shared" si="7"/>
        <v>0</v>
      </c>
      <c r="N126" s="32">
        <f t="shared" si="7"/>
        <v>660.519855417254</v>
      </c>
      <c r="O126" s="32">
        <f t="shared" si="7"/>
        <v>0</v>
      </c>
      <c r="P126" s="32">
        <f t="shared" si="7"/>
        <v>0</v>
      </c>
      <c r="Q126" s="32">
        <f t="shared" si="7"/>
        <v>0</v>
      </c>
      <c r="R126" s="32">
        <f t="shared" si="7"/>
        <v>0</v>
      </c>
      <c r="S126" s="32">
        <f t="shared" si="7"/>
        <v>0</v>
      </c>
      <c r="T126" s="32">
        <f t="shared" si="7"/>
        <v>0</v>
      </c>
      <c r="U126" s="32">
        <f t="shared" si="7"/>
        <v>0</v>
      </c>
      <c r="V126" s="34">
        <v>30</v>
      </c>
      <c r="W126" s="32">
        <v>30</v>
      </c>
    </row>
    <row r="127" spans="2:23" ht="12.75">
      <c r="B127" s="34">
        <v>32</v>
      </c>
      <c r="C127" s="32">
        <v>32</v>
      </c>
      <c r="D127" s="32">
        <f t="shared" si="7"/>
        <v>0</v>
      </c>
      <c r="E127" s="32">
        <f t="shared" si="7"/>
        <v>0</v>
      </c>
      <c r="F127" s="32">
        <f t="shared" si="7"/>
        <v>773.1878734608176</v>
      </c>
      <c r="G127" s="32">
        <f t="shared" si="7"/>
        <v>0</v>
      </c>
      <c r="H127" s="32">
        <f t="shared" si="7"/>
        <v>754.7676350249478</v>
      </c>
      <c r="I127" s="32">
        <f t="shared" si="7"/>
        <v>742.6430508774997</v>
      </c>
      <c r="J127" s="32">
        <f t="shared" si="7"/>
        <v>766.9903939428206</v>
      </c>
      <c r="K127" s="32">
        <f t="shared" si="7"/>
        <v>0</v>
      </c>
      <c r="L127" s="32">
        <f t="shared" si="7"/>
        <v>736.5694694905749</v>
      </c>
      <c r="M127" s="32">
        <f t="shared" si="7"/>
        <v>0</v>
      </c>
      <c r="N127" s="32">
        <f t="shared" si="7"/>
        <v>754.7676350249478</v>
      </c>
      <c r="O127" s="32">
        <f t="shared" si="7"/>
        <v>0</v>
      </c>
      <c r="P127" s="32">
        <f t="shared" si="7"/>
        <v>0</v>
      </c>
      <c r="Q127" s="32">
        <f t="shared" si="7"/>
        <v>0</v>
      </c>
      <c r="R127" s="32">
        <f t="shared" si="7"/>
        <v>0</v>
      </c>
      <c r="S127" s="32">
        <f t="shared" si="7"/>
        <v>0</v>
      </c>
      <c r="T127" s="32">
        <f t="shared" si="7"/>
        <v>0</v>
      </c>
      <c r="U127" s="32">
        <f t="shared" si="7"/>
        <v>0</v>
      </c>
      <c r="V127" s="34">
        <v>32</v>
      </c>
      <c r="W127" s="32">
        <v>32</v>
      </c>
    </row>
    <row r="128" spans="2:23" ht="12.75">
      <c r="B128" s="34">
        <v>34</v>
      </c>
      <c r="C128" s="32">
        <v>34</v>
      </c>
      <c r="D128" s="32">
        <f t="shared" si="7"/>
        <v>0</v>
      </c>
      <c r="E128" s="32">
        <f t="shared" si="7"/>
        <v>0</v>
      </c>
      <c r="F128" s="32">
        <f t="shared" si="7"/>
        <v>874.9000772134406</v>
      </c>
      <c r="G128" s="32">
        <f t="shared" si="7"/>
        <v>0</v>
      </c>
      <c r="H128" s="32">
        <f t="shared" si="7"/>
        <v>855.2985999398212</v>
      </c>
      <c r="I128" s="32">
        <f t="shared" si="7"/>
        <v>842.3886176289756</v>
      </c>
      <c r="J128" s="32">
        <f t="shared" si="7"/>
        <v>868.3067570210914</v>
      </c>
      <c r="K128" s="32">
        <f t="shared" si="7"/>
        <v>0</v>
      </c>
      <c r="L128" s="32">
        <f t="shared" si="7"/>
        <v>835.9191955676988</v>
      </c>
      <c r="M128" s="32">
        <f t="shared" si="7"/>
        <v>0</v>
      </c>
      <c r="N128" s="32">
        <f t="shared" si="7"/>
        <v>855.2985999398212</v>
      </c>
      <c r="O128" s="32">
        <f t="shared" si="7"/>
        <v>0</v>
      </c>
      <c r="P128" s="32">
        <f t="shared" si="7"/>
        <v>0</v>
      </c>
      <c r="Q128" s="32">
        <f t="shared" si="7"/>
        <v>0</v>
      </c>
      <c r="R128" s="32">
        <f t="shared" si="7"/>
        <v>0</v>
      </c>
      <c r="S128" s="32">
        <f t="shared" si="7"/>
        <v>0</v>
      </c>
      <c r="T128" s="32">
        <f t="shared" si="7"/>
        <v>0</v>
      </c>
      <c r="U128" s="32">
        <f t="shared" si="7"/>
        <v>0</v>
      </c>
      <c r="V128" s="34">
        <v>34</v>
      </c>
      <c r="W128" s="32">
        <v>34</v>
      </c>
    </row>
    <row r="129" spans="2:23" ht="12.75">
      <c r="B129" s="34">
        <v>36</v>
      </c>
      <c r="C129" s="32">
        <v>36</v>
      </c>
      <c r="D129" s="32">
        <f t="shared" si="7"/>
        <v>0</v>
      </c>
      <c r="E129" s="32">
        <f t="shared" si="7"/>
        <v>0</v>
      </c>
      <c r="F129" s="32">
        <f t="shared" si="7"/>
        <v>982.8954662732433</v>
      </c>
      <c r="G129" s="32">
        <f t="shared" si="7"/>
        <v>0</v>
      </c>
      <c r="H129" s="32">
        <f t="shared" si="7"/>
        <v>962.1127501618741</v>
      </c>
      <c r="I129" s="32">
        <f t="shared" si="7"/>
        <v>948.4173696876311</v>
      </c>
      <c r="J129" s="32">
        <f t="shared" si="7"/>
        <v>975.9063054065418</v>
      </c>
      <c r="K129" s="32">
        <f t="shared" si="7"/>
        <v>0</v>
      </c>
      <c r="L129" s="32">
        <f t="shared" si="7"/>
        <v>934.8201639838128</v>
      </c>
      <c r="M129" s="32">
        <f t="shared" si="7"/>
        <v>0</v>
      </c>
      <c r="N129" s="32">
        <f t="shared" si="7"/>
        <v>962.1127501618741</v>
      </c>
      <c r="O129" s="32">
        <f t="shared" si="7"/>
        <v>0</v>
      </c>
      <c r="P129" s="32">
        <f t="shared" si="7"/>
        <v>0</v>
      </c>
      <c r="Q129" s="32">
        <f t="shared" si="7"/>
        <v>0</v>
      </c>
      <c r="R129" s="32">
        <f t="shared" si="7"/>
        <v>0</v>
      </c>
      <c r="S129" s="32">
        <f t="shared" si="7"/>
        <v>0</v>
      </c>
      <c r="T129" s="32">
        <f t="shared" si="7"/>
        <v>0</v>
      </c>
      <c r="U129" s="32">
        <f t="shared" si="7"/>
        <v>0</v>
      </c>
      <c r="V129" s="34">
        <v>36</v>
      </c>
      <c r="W129" s="32">
        <v>36</v>
      </c>
    </row>
    <row r="130" spans="2:23" ht="12.75">
      <c r="B130" s="34">
        <v>42</v>
      </c>
      <c r="C130" s="32">
        <v>42</v>
      </c>
      <c r="D130" s="32">
        <f t="shared" si="7"/>
        <v>0</v>
      </c>
      <c r="E130" s="32">
        <f t="shared" si="7"/>
        <v>0</v>
      </c>
      <c r="F130" s="32">
        <f t="shared" si="7"/>
        <v>0</v>
      </c>
      <c r="G130" s="32">
        <f aca="true" t="shared" si="8" ref="G130:U130">IF(G94&gt;0,PI()*(G94/2)^2,0)</f>
        <v>0</v>
      </c>
      <c r="H130" s="32">
        <f t="shared" si="8"/>
        <v>0</v>
      </c>
      <c r="I130" s="32">
        <f t="shared" si="8"/>
        <v>0</v>
      </c>
      <c r="J130" s="32">
        <f t="shared" si="8"/>
        <v>1336.4040624059705</v>
      </c>
      <c r="K130" s="32">
        <f t="shared" si="8"/>
        <v>0</v>
      </c>
      <c r="L130" s="32">
        <f t="shared" si="8"/>
        <v>0</v>
      </c>
      <c r="M130" s="32">
        <f t="shared" si="8"/>
        <v>0</v>
      </c>
      <c r="N130" s="32">
        <f t="shared" si="8"/>
        <v>1320.2543126711105</v>
      </c>
      <c r="O130" s="32">
        <f t="shared" si="8"/>
        <v>0</v>
      </c>
      <c r="P130" s="32">
        <f t="shared" si="8"/>
        <v>0</v>
      </c>
      <c r="Q130" s="32">
        <f t="shared" si="8"/>
        <v>0</v>
      </c>
      <c r="R130" s="32">
        <f t="shared" si="8"/>
        <v>0</v>
      </c>
      <c r="S130" s="32">
        <f t="shared" si="8"/>
        <v>0</v>
      </c>
      <c r="T130" s="32">
        <f t="shared" si="8"/>
        <v>0</v>
      </c>
      <c r="U130" s="32">
        <f t="shared" si="8"/>
        <v>0</v>
      </c>
      <c r="V130" s="34">
        <v>42</v>
      </c>
      <c r="W130" s="32">
        <v>42</v>
      </c>
    </row>
    <row r="133" ht="12.75">
      <c r="L133" s="27" t="s">
        <v>13</v>
      </c>
    </row>
    <row r="134" spans="2:23" ht="12.75">
      <c r="B134" s="26" t="s">
        <v>0</v>
      </c>
      <c r="C134" s="26" t="s">
        <v>1</v>
      </c>
      <c r="L134" s="27" t="s">
        <v>15</v>
      </c>
      <c r="V134" s="26" t="s">
        <v>0</v>
      </c>
      <c r="W134" s="26" t="s">
        <v>1</v>
      </c>
    </row>
    <row r="135" spans="2:23" ht="12.75">
      <c r="B135" s="26" t="s">
        <v>2</v>
      </c>
      <c r="C135" s="26" t="s">
        <v>2</v>
      </c>
      <c r="D135" s="33" t="s">
        <v>3</v>
      </c>
      <c r="E135" s="33" t="s">
        <v>4</v>
      </c>
      <c r="F135" s="33" t="s">
        <v>38</v>
      </c>
      <c r="G135" s="33" t="s">
        <v>5</v>
      </c>
      <c r="H135" s="33" t="s">
        <v>35</v>
      </c>
      <c r="I135" s="33" t="s">
        <v>39</v>
      </c>
      <c r="J135" s="33" t="s">
        <v>6</v>
      </c>
      <c r="K135" s="33" t="s">
        <v>7</v>
      </c>
      <c r="L135" s="33" t="s">
        <v>36</v>
      </c>
      <c r="M135" s="33" t="s">
        <v>40</v>
      </c>
      <c r="N135" s="33" t="s">
        <v>8</v>
      </c>
      <c r="O135" s="33" t="s">
        <v>26</v>
      </c>
      <c r="P135" s="33" t="s">
        <v>37</v>
      </c>
      <c r="Q135" s="33" t="s">
        <v>41</v>
      </c>
      <c r="R135" s="33" t="s">
        <v>42</v>
      </c>
      <c r="S135" s="33" t="s">
        <v>43</v>
      </c>
      <c r="T135" s="33" t="s">
        <v>44</v>
      </c>
      <c r="U135" s="33" t="s">
        <v>9</v>
      </c>
      <c r="V135" s="26" t="s">
        <v>2</v>
      </c>
      <c r="W135" s="26" t="s">
        <v>2</v>
      </c>
    </row>
    <row r="136" spans="2:23" ht="12.75">
      <c r="B136" s="34">
        <v>0.125</v>
      </c>
      <c r="C136" s="32">
        <v>0.405</v>
      </c>
      <c r="D136" s="32">
        <f>IF(D100&gt;0,(PI()*($C136/2)^2)-(D100),0)</f>
        <v>0</v>
      </c>
      <c r="E136" s="32">
        <f aca="true" t="shared" si="9" ref="E136:U151">IF(E100&gt;0,(PI()*($C136/2)^2)-(E100),0)</f>
        <v>0.054801942249220345</v>
      </c>
      <c r="F136" s="32">
        <f t="shared" si="9"/>
        <v>0</v>
      </c>
      <c r="G136" s="32">
        <f t="shared" si="9"/>
        <v>0</v>
      </c>
      <c r="H136" s="32">
        <f t="shared" si="9"/>
        <v>0</v>
      </c>
      <c r="I136" s="32">
        <f t="shared" si="9"/>
        <v>0</v>
      </c>
      <c r="J136" s="32">
        <f t="shared" si="9"/>
        <v>0.07199273724966371</v>
      </c>
      <c r="K136" s="32">
        <f t="shared" si="9"/>
        <v>0.07199273724966371</v>
      </c>
      <c r="L136" s="32">
        <f t="shared" si="9"/>
        <v>0.07199273724966371</v>
      </c>
      <c r="M136" s="32">
        <f t="shared" si="9"/>
        <v>0</v>
      </c>
      <c r="N136" s="32">
        <f t="shared" si="9"/>
        <v>0.09251990364821941</v>
      </c>
      <c r="O136" s="32">
        <f t="shared" si="9"/>
        <v>0.09251990364821941</v>
      </c>
      <c r="P136" s="32">
        <f t="shared" si="9"/>
        <v>0.09251990364821941</v>
      </c>
      <c r="Q136" s="32">
        <f t="shared" si="9"/>
        <v>0</v>
      </c>
      <c r="R136" s="32">
        <f t="shared" si="9"/>
        <v>0</v>
      </c>
      <c r="S136" s="32">
        <f t="shared" si="9"/>
        <v>0</v>
      </c>
      <c r="T136" s="32">
        <f t="shared" si="9"/>
        <v>0</v>
      </c>
      <c r="U136" s="32">
        <f t="shared" si="9"/>
        <v>0</v>
      </c>
      <c r="V136" s="34">
        <v>0.125</v>
      </c>
      <c r="W136" s="32">
        <v>0.405</v>
      </c>
    </row>
    <row r="137" spans="2:23" ht="12.75">
      <c r="B137" s="34">
        <v>0.25</v>
      </c>
      <c r="C137" s="32">
        <v>0.54</v>
      </c>
      <c r="D137" s="32">
        <f aca="true" t="shared" si="10" ref="D137:S152">IF(D101&gt;0,(PI()*($C137/2)^2)-(D101),0)</f>
        <v>0</v>
      </c>
      <c r="E137" s="32">
        <f t="shared" si="10"/>
        <v>0.09699667317958485</v>
      </c>
      <c r="F137" s="32">
        <f t="shared" si="10"/>
        <v>0</v>
      </c>
      <c r="G137" s="32">
        <f t="shared" si="10"/>
        <v>0</v>
      </c>
      <c r="H137" s="32">
        <f t="shared" si="10"/>
        <v>0</v>
      </c>
      <c r="I137" s="32">
        <f t="shared" si="10"/>
        <v>0</v>
      </c>
      <c r="J137" s="32">
        <f t="shared" si="10"/>
        <v>0.1249599893891876</v>
      </c>
      <c r="K137" s="32">
        <f t="shared" si="10"/>
        <v>0.1249599893891876</v>
      </c>
      <c r="L137" s="32">
        <f t="shared" si="10"/>
        <v>0.1249599893891876</v>
      </c>
      <c r="M137" s="32">
        <f t="shared" si="10"/>
        <v>0</v>
      </c>
      <c r="N137" s="32">
        <f t="shared" si="9"/>
        <v>0.15739065035219504</v>
      </c>
      <c r="O137" s="32">
        <f t="shared" si="9"/>
        <v>0.15739065035219504</v>
      </c>
      <c r="P137" s="32">
        <f t="shared" si="9"/>
        <v>0.15739065035219504</v>
      </c>
      <c r="Q137" s="32">
        <f t="shared" si="9"/>
        <v>0</v>
      </c>
      <c r="R137" s="32">
        <f t="shared" si="9"/>
        <v>0</v>
      </c>
      <c r="S137" s="32">
        <f t="shared" si="9"/>
        <v>0</v>
      </c>
      <c r="T137" s="32">
        <f t="shared" si="9"/>
        <v>0</v>
      </c>
      <c r="U137" s="32">
        <f t="shared" si="9"/>
        <v>0</v>
      </c>
      <c r="V137" s="34">
        <v>0.25</v>
      </c>
      <c r="W137" s="32">
        <v>0.54</v>
      </c>
    </row>
    <row r="138" spans="2:23" ht="12.75">
      <c r="B138" s="34">
        <v>0.375</v>
      </c>
      <c r="C138" s="32">
        <v>0.675</v>
      </c>
      <c r="D138" s="32">
        <f t="shared" si="10"/>
        <v>0</v>
      </c>
      <c r="E138" s="32">
        <f t="shared" si="10"/>
        <v>0.12456414871483532</v>
      </c>
      <c r="F138" s="32">
        <f t="shared" si="10"/>
        <v>0</v>
      </c>
      <c r="G138" s="32">
        <f t="shared" si="10"/>
        <v>0</v>
      </c>
      <c r="H138" s="32">
        <f t="shared" si="10"/>
        <v>0</v>
      </c>
      <c r="I138" s="32">
        <f t="shared" si="10"/>
        <v>0</v>
      </c>
      <c r="J138" s="32">
        <f t="shared" si="10"/>
        <v>0.166956799982376</v>
      </c>
      <c r="K138" s="32">
        <f t="shared" si="10"/>
        <v>0.166956799982376</v>
      </c>
      <c r="L138" s="32">
        <f t="shared" si="10"/>
        <v>0.166956799982376</v>
      </c>
      <c r="M138" s="32">
        <f t="shared" si="10"/>
        <v>0</v>
      </c>
      <c r="N138" s="32">
        <f t="shared" si="9"/>
        <v>0.21731653021942038</v>
      </c>
      <c r="O138" s="32">
        <f t="shared" si="9"/>
        <v>0.21731653021942038</v>
      </c>
      <c r="P138" s="32">
        <f t="shared" si="9"/>
        <v>0.21731653021942038</v>
      </c>
      <c r="Q138" s="32">
        <f t="shared" si="9"/>
        <v>0</v>
      </c>
      <c r="R138" s="32">
        <f t="shared" si="9"/>
        <v>0</v>
      </c>
      <c r="S138" s="32">
        <f t="shared" si="9"/>
        <v>0</v>
      </c>
      <c r="T138" s="32">
        <f t="shared" si="9"/>
        <v>0</v>
      </c>
      <c r="U138" s="32">
        <f t="shared" si="9"/>
        <v>0</v>
      </c>
      <c r="V138" s="34">
        <v>0.375</v>
      </c>
      <c r="W138" s="32">
        <v>0.675</v>
      </c>
    </row>
    <row r="139" spans="2:23" ht="12.75">
      <c r="B139" s="34">
        <v>0.5</v>
      </c>
      <c r="C139" s="32">
        <v>0.84</v>
      </c>
      <c r="D139" s="32">
        <f t="shared" si="10"/>
        <v>0.1582577299245858</v>
      </c>
      <c r="E139" s="32">
        <f t="shared" si="10"/>
        <v>0.19738940801770033</v>
      </c>
      <c r="F139" s="32">
        <f t="shared" si="10"/>
        <v>0</v>
      </c>
      <c r="G139" s="32">
        <f t="shared" si="10"/>
        <v>0</v>
      </c>
      <c r="H139" s="32">
        <f t="shared" si="10"/>
        <v>0</v>
      </c>
      <c r="I139" s="32">
        <f t="shared" si="10"/>
        <v>0</v>
      </c>
      <c r="J139" s="32">
        <f t="shared" si="10"/>
        <v>0.2503189610453811</v>
      </c>
      <c r="K139" s="32">
        <f t="shared" si="10"/>
        <v>0.2503189610453811</v>
      </c>
      <c r="L139" s="32">
        <f t="shared" si="10"/>
        <v>0.2503189610453811</v>
      </c>
      <c r="M139" s="32">
        <f t="shared" si="10"/>
        <v>0</v>
      </c>
      <c r="N139" s="32">
        <f t="shared" si="9"/>
        <v>0.3200371852138457</v>
      </c>
      <c r="O139" s="32">
        <f t="shared" si="9"/>
        <v>0.3200371852138457</v>
      </c>
      <c r="P139" s="32">
        <f t="shared" si="9"/>
        <v>0.3200371852138457</v>
      </c>
      <c r="Q139" s="32">
        <f t="shared" si="9"/>
        <v>0</v>
      </c>
      <c r="R139" s="32">
        <f t="shared" si="9"/>
        <v>0</v>
      </c>
      <c r="S139" s="32">
        <f t="shared" si="9"/>
        <v>0</v>
      </c>
      <c r="T139" s="32">
        <f t="shared" si="9"/>
        <v>0.38508386110642245</v>
      </c>
      <c r="U139" s="32">
        <f t="shared" si="9"/>
        <v>0.5043010191248479</v>
      </c>
      <c r="V139" s="34">
        <v>0.5</v>
      </c>
      <c r="W139" s="32">
        <v>0.84</v>
      </c>
    </row>
    <row r="140" spans="2:23" ht="12.75">
      <c r="B140" s="34">
        <v>0.75</v>
      </c>
      <c r="C140" s="32">
        <v>1.05</v>
      </c>
      <c r="D140" s="32">
        <f t="shared" si="10"/>
        <v>0.20114046964608645</v>
      </c>
      <c r="E140" s="32">
        <f t="shared" si="10"/>
        <v>0.25214736796977033</v>
      </c>
      <c r="F140" s="32">
        <f t="shared" si="10"/>
        <v>0</v>
      </c>
      <c r="G140" s="32">
        <f t="shared" si="10"/>
        <v>0</v>
      </c>
      <c r="H140" s="32">
        <f t="shared" si="10"/>
        <v>0</v>
      </c>
      <c r="I140" s="32">
        <f t="shared" si="10"/>
        <v>0</v>
      </c>
      <c r="J140" s="32">
        <f t="shared" si="10"/>
        <v>0.33263497175474077</v>
      </c>
      <c r="K140" s="32">
        <f t="shared" si="10"/>
        <v>0.33263497175474077</v>
      </c>
      <c r="L140" s="32">
        <f t="shared" si="10"/>
        <v>0.33263497175474077</v>
      </c>
      <c r="M140" s="32">
        <f t="shared" si="10"/>
        <v>0</v>
      </c>
      <c r="N140" s="32">
        <f t="shared" si="9"/>
        <v>0.43348952071293406</v>
      </c>
      <c r="O140" s="32">
        <f t="shared" si="9"/>
        <v>0.43348952071293406</v>
      </c>
      <c r="P140" s="32">
        <f t="shared" si="9"/>
        <v>0.43348952071293406</v>
      </c>
      <c r="Q140" s="32">
        <f t="shared" si="9"/>
        <v>0</v>
      </c>
      <c r="R140" s="32">
        <f t="shared" si="9"/>
        <v>0</v>
      </c>
      <c r="S140" s="32">
        <f t="shared" si="9"/>
        <v>0</v>
      </c>
      <c r="T140" s="32">
        <f t="shared" si="9"/>
        <v>0.5717353054341527</v>
      </c>
      <c r="U140" s="32">
        <f t="shared" si="9"/>
        <v>0.7179670186807969</v>
      </c>
      <c r="V140" s="34">
        <v>0.75</v>
      </c>
      <c r="W140" s="32">
        <v>1.05</v>
      </c>
    </row>
    <row r="141" spans="2:23" ht="12.75">
      <c r="B141" s="34">
        <v>1</v>
      </c>
      <c r="C141" s="32">
        <v>1.315</v>
      </c>
      <c r="D141" s="32">
        <f t="shared" si="10"/>
        <v>0.2552544031041706</v>
      </c>
      <c r="E141" s="32">
        <f t="shared" si="10"/>
        <v>0.41297492068499253</v>
      </c>
      <c r="F141" s="32">
        <f t="shared" si="10"/>
        <v>0</v>
      </c>
      <c r="G141" s="32">
        <f t="shared" si="10"/>
        <v>0</v>
      </c>
      <c r="H141" s="32">
        <f t="shared" si="10"/>
        <v>0</v>
      </c>
      <c r="I141" s="32">
        <f t="shared" si="10"/>
        <v>0</v>
      </c>
      <c r="J141" s="32">
        <f t="shared" si="10"/>
        <v>0.49387721470023693</v>
      </c>
      <c r="K141" s="32">
        <f t="shared" si="10"/>
        <v>0.49387721470023693</v>
      </c>
      <c r="L141" s="32">
        <f t="shared" si="10"/>
        <v>0.49387721470023693</v>
      </c>
      <c r="M141" s="32">
        <f t="shared" si="10"/>
        <v>0</v>
      </c>
      <c r="N141" s="32">
        <f t="shared" si="9"/>
        <v>0.6388240165515628</v>
      </c>
      <c r="O141" s="32">
        <f t="shared" si="9"/>
        <v>0.6388240165515628</v>
      </c>
      <c r="P141" s="32">
        <f t="shared" si="9"/>
        <v>0.6388240165515628</v>
      </c>
      <c r="Q141" s="32">
        <f t="shared" si="9"/>
        <v>0</v>
      </c>
      <c r="R141" s="32">
        <f t="shared" si="9"/>
        <v>0</v>
      </c>
      <c r="S141" s="32">
        <f t="shared" si="9"/>
        <v>0</v>
      </c>
      <c r="T141" s="32">
        <f t="shared" si="9"/>
        <v>0.8364490440182824</v>
      </c>
      <c r="U141" s="32">
        <f t="shared" si="9"/>
        <v>1.0763284926757846</v>
      </c>
      <c r="V141" s="34">
        <v>1</v>
      </c>
      <c r="W141" s="32">
        <v>1.315</v>
      </c>
    </row>
    <row r="142" spans="2:23" ht="12.75">
      <c r="B142" s="34">
        <v>1.25</v>
      </c>
      <c r="C142" s="32">
        <v>1.66</v>
      </c>
      <c r="D142" s="32">
        <f t="shared" si="10"/>
        <v>0.325704618360922</v>
      </c>
      <c r="E142" s="32">
        <f t="shared" si="10"/>
        <v>0.5311145124232366</v>
      </c>
      <c r="F142" s="32">
        <f t="shared" si="10"/>
        <v>0</v>
      </c>
      <c r="G142" s="32">
        <f t="shared" si="10"/>
        <v>0</v>
      </c>
      <c r="H142" s="32">
        <f t="shared" si="10"/>
        <v>0</v>
      </c>
      <c r="I142" s="32">
        <f t="shared" si="10"/>
        <v>0</v>
      </c>
      <c r="J142" s="32">
        <f t="shared" si="10"/>
        <v>0.6685309166839082</v>
      </c>
      <c r="K142" s="32">
        <f t="shared" si="10"/>
        <v>0.6685309166839082</v>
      </c>
      <c r="L142" s="32">
        <f t="shared" si="10"/>
        <v>0.6685309166839082</v>
      </c>
      <c r="M142" s="32">
        <f t="shared" si="10"/>
        <v>0</v>
      </c>
      <c r="N142" s="32">
        <f t="shared" si="9"/>
        <v>0.8814649251515705</v>
      </c>
      <c r="O142" s="32">
        <f t="shared" si="9"/>
        <v>0.8814649251515705</v>
      </c>
      <c r="P142" s="32">
        <f t="shared" si="9"/>
        <v>0.8814649251515705</v>
      </c>
      <c r="Q142" s="32">
        <f t="shared" si="9"/>
        <v>0</v>
      </c>
      <c r="R142" s="32">
        <f t="shared" si="9"/>
        <v>0</v>
      </c>
      <c r="S142" s="32">
        <f t="shared" si="9"/>
        <v>0</v>
      </c>
      <c r="T142" s="32">
        <f t="shared" si="9"/>
        <v>1.107411410390402</v>
      </c>
      <c r="U142" s="32">
        <f t="shared" si="9"/>
        <v>1.5337129671119225</v>
      </c>
      <c r="V142" s="34">
        <v>1.25</v>
      </c>
      <c r="W142" s="32">
        <v>1.66</v>
      </c>
    </row>
    <row r="143" spans="2:23" ht="12.75">
      <c r="B143" s="34">
        <v>1.5</v>
      </c>
      <c r="C143" s="32">
        <v>1.9</v>
      </c>
      <c r="D143" s="32">
        <f t="shared" si="10"/>
        <v>0.3747134637569225</v>
      </c>
      <c r="E143" s="32">
        <f t="shared" si="10"/>
        <v>0.6132985762411458</v>
      </c>
      <c r="F143" s="32">
        <f t="shared" si="10"/>
        <v>0</v>
      </c>
      <c r="G143" s="32">
        <f t="shared" si="10"/>
        <v>0</v>
      </c>
      <c r="H143" s="32">
        <f t="shared" si="10"/>
        <v>0</v>
      </c>
      <c r="I143" s="32">
        <f t="shared" si="10"/>
        <v>0</v>
      </c>
      <c r="J143" s="32">
        <f t="shared" si="10"/>
        <v>0.7994567905222629</v>
      </c>
      <c r="K143" s="32">
        <f t="shared" si="10"/>
        <v>0.7994567905222629</v>
      </c>
      <c r="L143" s="32">
        <f t="shared" si="10"/>
        <v>0.7994567905222629</v>
      </c>
      <c r="M143" s="32">
        <f t="shared" si="10"/>
        <v>0</v>
      </c>
      <c r="N143" s="32">
        <f t="shared" si="9"/>
        <v>1.0681415022205296</v>
      </c>
      <c r="O143" s="32">
        <f t="shared" si="9"/>
        <v>1.0681415022205296</v>
      </c>
      <c r="P143" s="32">
        <f t="shared" si="9"/>
        <v>1.0681415022205296</v>
      </c>
      <c r="Q143" s="32">
        <f t="shared" si="9"/>
        <v>0</v>
      </c>
      <c r="R143" s="32">
        <f t="shared" si="9"/>
        <v>0</v>
      </c>
      <c r="S143" s="32">
        <f t="shared" si="9"/>
        <v>0</v>
      </c>
      <c r="T143" s="32">
        <f t="shared" si="9"/>
        <v>1.4292330202314871</v>
      </c>
      <c r="U143" s="32">
        <f t="shared" si="9"/>
        <v>1.8849555921538759</v>
      </c>
      <c r="V143" s="34">
        <v>1.5</v>
      </c>
      <c r="W143" s="32">
        <v>1.9</v>
      </c>
    </row>
    <row r="144" spans="2:23" ht="12.75">
      <c r="B144" s="34">
        <v>2</v>
      </c>
      <c r="C144" s="32">
        <v>2.375</v>
      </c>
      <c r="D144" s="32">
        <f t="shared" si="10"/>
        <v>0.47171013693650643</v>
      </c>
      <c r="E144" s="32">
        <f t="shared" si="10"/>
        <v>0.7759545358807567</v>
      </c>
      <c r="F144" s="32">
        <f t="shared" si="10"/>
        <v>0</v>
      </c>
      <c r="G144" s="32">
        <f t="shared" si="10"/>
        <v>0</v>
      </c>
      <c r="H144" s="32">
        <f t="shared" si="10"/>
        <v>0</v>
      </c>
      <c r="I144" s="32">
        <f t="shared" si="10"/>
        <v>0</v>
      </c>
      <c r="J144" s="32">
        <f t="shared" si="10"/>
        <v>1.0745315016779302</v>
      </c>
      <c r="K144" s="32">
        <f t="shared" si="10"/>
        <v>1.0745315016779302</v>
      </c>
      <c r="L144" s="32">
        <f t="shared" si="10"/>
        <v>1.0745315016779302</v>
      </c>
      <c r="M144" s="32">
        <f t="shared" si="10"/>
        <v>0</v>
      </c>
      <c r="N144" s="32">
        <f t="shared" si="9"/>
        <v>1.4772585471269135</v>
      </c>
      <c r="O144" s="32">
        <f t="shared" si="9"/>
        <v>1.4772585471269135</v>
      </c>
      <c r="P144" s="32">
        <f t="shared" si="9"/>
        <v>1.4772585471269135</v>
      </c>
      <c r="Q144" s="32">
        <f t="shared" si="9"/>
        <v>0</v>
      </c>
      <c r="R144" s="32">
        <f t="shared" si="9"/>
        <v>0</v>
      </c>
      <c r="S144" s="32">
        <f t="shared" si="9"/>
        <v>0</v>
      </c>
      <c r="T144" s="32">
        <f t="shared" si="9"/>
        <v>2.1949176897276588</v>
      </c>
      <c r="U144" s="32">
        <f t="shared" si="9"/>
        <v>2.655914995715425</v>
      </c>
      <c r="V144" s="34">
        <v>2</v>
      </c>
      <c r="W144" s="32">
        <v>2.375</v>
      </c>
    </row>
    <row r="145" spans="2:23" ht="12.75">
      <c r="B145" s="34">
        <v>2.5</v>
      </c>
      <c r="C145" s="32">
        <v>2.875</v>
      </c>
      <c r="D145" s="32">
        <f t="shared" si="10"/>
        <v>0.728020115172284</v>
      </c>
      <c r="E145" s="32">
        <f t="shared" si="10"/>
        <v>1.0386105312767864</v>
      </c>
      <c r="F145" s="32">
        <f t="shared" si="10"/>
        <v>0</v>
      </c>
      <c r="G145" s="32">
        <f t="shared" si="10"/>
        <v>0</v>
      </c>
      <c r="H145" s="32">
        <f t="shared" si="10"/>
        <v>0</v>
      </c>
      <c r="I145" s="32">
        <f t="shared" si="10"/>
        <v>0</v>
      </c>
      <c r="J145" s="32">
        <f t="shared" si="10"/>
        <v>1.704050120789562</v>
      </c>
      <c r="K145" s="32">
        <f t="shared" si="10"/>
        <v>1.704050120789562</v>
      </c>
      <c r="L145" s="32">
        <f t="shared" si="10"/>
        <v>1.704050120789562</v>
      </c>
      <c r="M145" s="32">
        <f t="shared" si="10"/>
        <v>0</v>
      </c>
      <c r="N145" s="32">
        <f t="shared" si="9"/>
        <v>2.2535398086436444</v>
      </c>
      <c r="O145" s="32">
        <f t="shared" si="9"/>
        <v>2.2535398086436444</v>
      </c>
      <c r="P145" s="32">
        <f t="shared" si="9"/>
        <v>2.2535398086436444</v>
      </c>
      <c r="Q145" s="32">
        <f t="shared" si="9"/>
        <v>0</v>
      </c>
      <c r="R145" s="32">
        <f t="shared" si="9"/>
        <v>0</v>
      </c>
      <c r="S145" s="32">
        <f t="shared" si="9"/>
        <v>0</v>
      </c>
      <c r="T145" s="32">
        <f t="shared" si="9"/>
        <v>2.945243112740431</v>
      </c>
      <c r="U145" s="32">
        <f t="shared" si="9"/>
        <v>4.028451693327577</v>
      </c>
      <c r="V145" s="34">
        <v>2.5</v>
      </c>
      <c r="W145" s="32">
        <v>2.875</v>
      </c>
    </row>
    <row r="146" spans="2:23" ht="12.75">
      <c r="B146" s="34">
        <v>3</v>
      </c>
      <c r="C146" s="32">
        <v>3.5</v>
      </c>
      <c r="D146" s="32">
        <f t="shared" si="10"/>
        <v>0.890990234077254</v>
      </c>
      <c r="E146" s="32">
        <f t="shared" si="10"/>
        <v>1.2742299802960204</v>
      </c>
      <c r="F146" s="32">
        <f t="shared" si="10"/>
        <v>0</v>
      </c>
      <c r="G146" s="32">
        <f t="shared" si="10"/>
        <v>0</v>
      </c>
      <c r="H146" s="32">
        <f t="shared" si="10"/>
        <v>0</v>
      </c>
      <c r="I146" s="32">
        <f t="shared" si="10"/>
        <v>0</v>
      </c>
      <c r="J146" s="32">
        <f t="shared" si="10"/>
        <v>2.2284698992679965</v>
      </c>
      <c r="K146" s="32">
        <f t="shared" si="10"/>
        <v>2.2284698992679965</v>
      </c>
      <c r="L146" s="32">
        <f t="shared" si="10"/>
        <v>2.2284698992679965</v>
      </c>
      <c r="M146" s="32">
        <f t="shared" si="10"/>
        <v>0</v>
      </c>
      <c r="N146" s="32">
        <f t="shared" si="9"/>
        <v>3.0159289474462003</v>
      </c>
      <c r="O146" s="32">
        <f t="shared" si="9"/>
        <v>3.0159289474462003</v>
      </c>
      <c r="P146" s="32">
        <f t="shared" si="9"/>
        <v>3.0159289474462003</v>
      </c>
      <c r="Q146" s="32">
        <f t="shared" si="9"/>
        <v>0</v>
      </c>
      <c r="R146" s="32">
        <f t="shared" si="9"/>
        <v>0</v>
      </c>
      <c r="S146" s="32">
        <f t="shared" si="9"/>
        <v>0</v>
      </c>
      <c r="T146" s="32">
        <f t="shared" si="9"/>
        <v>4.2133658369178715</v>
      </c>
      <c r="U146" s="32">
        <f t="shared" si="9"/>
        <v>5.46637121724624</v>
      </c>
      <c r="V146" s="34">
        <v>3</v>
      </c>
      <c r="W146" s="32">
        <v>3.5</v>
      </c>
    </row>
    <row r="147" spans="2:23" ht="12.75">
      <c r="B147" s="34">
        <v>3.5</v>
      </c>
      <c r="C147" s="32">
        <v>4</v>
      </c>
      <c r="D147" s="32">
        <f t="shared" si="10"/>
        <v>1.0213663292012303</v>
      </c>
      <c r="E147" s="32">
        <f t="shared" si="10"/>
        <v>1.4627255395114087</v>
      </c>
      <c r="F147" s="32">
        <f t="shared" si="10"/>
        <v>0</v>
      </c>
      <c r="G147" s="32">
        <f t="shared" si="10"/>
        <v>0</v>
      </c>
      <c r="H147" s="32">
        <f t="shared" si="10"/>
        <v>0</v>
      </c>
      <c r="I147" s="32">
        <f t="shared" si="10"/>
        <v>0</v>
      </c>
      <c r="J147" s="32">
        <f t="shared" si="10"/>
        <v>2.67953977247042</v>
      </c>
      <c r="K147" s="32">
        <f t="shared" si="10"/>
        <v>2.67953977247042</v>
      </c>
      <c r="L147" s="32">
        <f t="shared" si="10"/>
        <v>2.67953977247042</v>
      </c>
      <c r="M147" s="32">
        <f t="shared" si="10"/>
        <v>0</v>
      </c>
      <c r="N147" s="32">
        <f t="shared" si="9"/>
        <v>3.6784154398646027</v>
      </c>
      <c r="O147" s="32">
        <f t="shared" si="9"/>
        <v>3.6784154398646027</v>
      </c>
      <c r="P147" s="32">
        <f t="shared" si="9"/>
        <v>3.6784154398646027</v>
      </c>
      <c r="Q147" s="32">
        <f t="shared" si="9"/>
        <v>0</v>
      </c>
      <c r="R147" s="32">
        <f t="shared" si="9"/>
        <v>0</v>
      </c>
      <c r="S147" s="32">
        <f t="shared" si="9"/>
        <v>0</v>
      </c>
      <c r="T147" s="32">
        <f t="shared" si="9"/>
        <v>0</v>
      </c>
      <c r="U147" s="32">
        <f t="shared" si="9"/>
        <v>0</v>
      </c>
      <c r="V147" s="34">
        <v>3.5</v>
      </c>
      <c r="W147" s="32">
        <v>4</v>
      </c>
    </row>
    <row r="148" spans="2:23" ht="12.75">
      <c r="B148" s="34">
        <v>4</v>
      </c>
      <c r="C148" s="32">
        <v>4.5</v>
      </c>
      <c r="D148" s="32">
        <f t="shared" si="10"/>
        <v>1.1517424243252083</v>
      </c>
      <c r="E148" s="32">
        <f t="shared" si="10"/>
        <v>1.651221098726797</v>
      </c>
      <c r="F148" s="32">
        <f t="shared" si="10"/>
        <v>0</v>
      </c>
      <c r="G148" s="32">
        <f t="shared" si="10"/>
        <v>2.5467509341884895</v>
      </c>
      <c r="H148" s="32">
        <f t="shared" si="10"/>
        <v>0</v>
      </c>
      <c r="I148" s="32">
        <f t="shared" si="10"/>
        <v>0</v>
      </c>
      <c r="J148" s="32">
        <f t="shared" si="10"/>
        <v>3.1740484472940302</v>
      </c>
      <c r="K148" s="32">
        <f t="shared" si="10"/>
        <v>3.1740484472940302</v>
      </c>
      <c r="L148" s="32">
        <f t="shared" si="10"/>
        <v>3.1740484472940302</v>
      </c>
      <c r="M148" s="32">
        <f t="shared" si="10"/>
        <v>0</v>
      </c>
      <c r="N148" s="32">
        <f t="shared" si="9"/>
        <v>4.4074377230933806</v>
      </c>
      <c r="O148" s="32">
        <f t="shared" si="9"/>
        <v>4.4074377230933806</v>
      </c>
      <c r="P148" s="32">
        <f t="shared" si="9"/>
        <v>4.4074377230933806</v>
      </c>
      <c r="Q148" s="32">
        <f t="shared" si="9"/>
        <v>0</v>
      </c>
      <c r="R148" s="32">
        <f t="shared" si="9"/>
        <v>5.5893834191902005</v>
      </c>
      <c r="S148" s="32">
        <f t="shared" si="9"/>
        <v>0</v>
      </c>
      <c r="T148" s="32">
        <f t="shared" si="9"/>
        <v>6.62102903955398</v>
      </c>
      <c r="U148" s="32">
        <f t="shared" si="9"/>
        <v>8.101300374035684</v>
      </c>
      <c r="V148" s="34">
        <v>4</v>
      </c>
      <c r="W148" s="32">
        <v>4.5</v>
      </c>
    </row>
    <row r="149" spans="2:23" ht="12.75">
      <c r="B149" s="34">
        <v>5</v>
      </c>
      <c r="C149" s="32">
        <v>5.563</v>
      </c>
      <c r="D149" s="32">
        <f t="shared" si="10"/>
        <v>1.8676328502619803</v>
      </c>
      <c r="E149" s="32">
        <f t="shared" si="10"/>
        <v>2.28546467318942</v>
      </c>
      <c r="F149" s="32">
        <f t="shared" si="10"/>
        <v>0</v>
      </c>
      <c r="G149" s="32">
        <f t="shared" si="10"/>
        <v>0</v>
      </c>
      <c r="H149" s="32">
        <f t="shared" si="10"/>
        <v>0</v>
      </c>
      <c r="I149" s="32">
        <f t="shared" si="10"/>
        <v>0</v>
      </c>
      <c r="J149" s="32">
        <f t="shared" si="10"/>
        <v>4.299866449041815</v>
      </c>
      <c r="K149" s="32">
        <f t="shared" si="10"/>
        <v>4.299866449041815</v>
      </c>
      <c r="L149" s="32">
        <f t="shared" si="10"/>
        <v>4.299866449041815</v>
      </c>
      <c r="M149" s="32">
        <f t="shared" si="10"/>
        <v>0</v>
      </c>
      <c r="N149" s="32">
        <f t="shared" si="9"/>
        <v>6.111968507558942</v>
      </c>
      <c r="O149" s="32">
        <f t="shared" si="9"/>
        <v>6.111968507558942</v>
      </c>
      <c r="P149" s="32">
        <f t="shared" si="9"/>
        <v>6.111968507558942</v>
      </c>
      <c r="Q149" s="32">
        <f t="shared" si="9"/>
        <v>0</v>
      </c>
      <c r="R149" s="32">
        <f t="shared" si="9"/>
        <v>7.95294180256256</v>
      </c>
      <c r="S149" s="32">
        <f t="shared" si="9"/>
        <v>0</v>
      </c>
      <c r="T149" s="32">
        <f t="shared" si="9"/>
        <v>9.695740327141499</v>
      </c>
      <c r="U149" s="32">
        <f t="shared" si="9"/>
        <v>11.340364081295753</v>
      </c>
      <c r="V149" s="34">
        <v>5</v>
      </c>
      <c r="W149" s="32">
        <v>5.563</v>
      </c>
    </row>
    <row r="150" spans="2:23" ht="12.75">
      <c r="B150" s="34">
        <v>6</v>
      </c>
      <c r="C150" s="32">
        <v>6.625</v>
      </c>
      <c r="D150" s="32">
        <f t="shared" si="10"/>
        <v>2.2312973326562258</v>
      </c>
      <c r="E150" s="32">
        <f t="shared" si="10"/>
        <v>2.73253844053648</v>
      </c>
      <c r="F150" s="32">
        <f t="shared" si="10"/>
        <v>0</v>
      </c>
      <c r="G150" s="32">
        <f t="shared" si="10"/>
        <v>4.40738431601827</v>
      </c>
      <c r="H150" s="32">
        <f t="shared" si="10"/>
        <v>0</v>
      </c>
      <c r="I150" s="32">
        <f t="shared" si="10"/>
        <v>0</v>
      </c>
      <c r="J150" s="32">
        <f t="shared" si="10"/>
        <v>5.581353508367634</v>
      </c>
      <c r="K150" s="32">
        <f t="shared" si="10"/>
        <v>5.581353508367634</v>
      </c>
      <c r="L150" s="32">
        <f t="shared" si="10"/>
        <v>5.581353508367634</v>
      </c>
      <c r="M150" s="32">
        <f t="shared" si="10"/>
        <v>0</v>
      </c>
      <c r="N150" s="32">
        <f t="shared" si="9"/>
        <v>8.404941587190446</v>
      </c>
      <c r="O150" s="32">
        <f t="shared" si="9"/>
        <v>8.404941587190446</v>
      </c>
      <c r="P150" s="32">
        <f t="shared" si="9"/>
        <v>8.404941587190446</v>
      </c>
      <c r="Q150" s="32">
        <f t="shared" si="9"/>
        <v>0</v>
      </c>
      <c r="R150" s="32">
        <f t="shared" si="9"/>
        <v>10.704681657397789</v>
      </c>
      <c r="S150" s="32">
        <f t="shared" si="9"/>
        <v>0</v>
      </c>
      <c r="T150" s="32">
        <f t="shared" si="9"/>
        <v>13.340503026500848</v>
      </c>
      <c r="U150" s="32">
        <f t="shared" si="9"/>
        <v>15.63728999961381</v>
      </c>
      <c r="V150" s="34">
        <v>6</v>
      </c>
      <c r="W150" s="32">
        <v>6.625</v>
      </c>
    </row>
    <row r="151" spans="2:23" ht="12.75">
      <c r="B151" s="34">
        <v>8</v>
      </c>
      <c r="C151" s="32">
        <v>8.625</v>
      </c>
      <c r="D151" s="32">
        <f t="shared" si="10"/>
        <v>2.916164531138797</v>
      </c>
      <c r="E151" s="32">
        <f t="shared" si="10"/>
        <v>3.6794521654402814</v>
      </c>
      <c r="F151" s="32">
        <f t="shared" si="10"/>
        <v>0</v>
      </c>
      <c r="G151" s="32">
        <f t="shared" si="10"/>
        <v>5.783401898290606</v>
      </c>
      <c r="H151" s="32">
        <f t="shared" si="10"/>
        <v>6.577709618453625</v>
      </c>
      <c r="I151" s="32">
        <f t="shared" si="10"/>
        <v>7.264606285790421</v>
      </c>
      <c r="J151" s="32">
        <f t="shared" si="10"/>
        <v>8.399255304487447</v>
      </c>
      <c r="K151" s="32">
        <f t="shared" si="10"/>
        <v>8.399255304487447</v>
      </c>
      <c r="L151" s="32">
        <f t="shared" si="10"/>
        <v>8.399255304487447</v>
      </c>
      <c r="M151" s="32">
        <f t="shared" si="10"/>
        <v>10.483224508060935</v>
      </c>
      <c r="N151" s="32">
        <f t="shared" si="9"/>
        <v>12.762720155208534</v>
      </c>
      <c r="O151" s="32">
        <f t="shared" si="9"/>
        <v>12.762720155208534</v>
      </c>
      <c r="P151" s="32">
        <f t="shared" si="9"/>
        <v>12.762720155208534</v>
      </c>
      <c r="Q151" s="32">
        <f t="shared" si="9"/>
        <v>14.986697576981896</v>
      </c>
      <c r="R151" s="32">
        <f t="shared" si="9"/>
        <v>17.858113262362963</v>
      </c>
      <c r="S151" s="32">
        <f t="shared" si="9"/>
        <v>19.93075388282761</v>
      </c>
      <c r="T151" s="32">
        <f t="shared" si="9"/>
        <v>21.97045804591201</v>
      </c>
      <c r="U151" s="32">
        <f t="shared" si="9"/>
        <v>21.30392518215578</v>
      </c>
      <c r="V151" s="34">
        <v>8</v>
      </c>
      <c r="W151" s="32">
        <v>8.625</v>
      </c>
    </row>
    <row r="152" spans="2:23" ht="12.75">
      <c r="B152" s="34">
        <v>10</v>
      </c>
      <c r="C152" s="32">
        <v>10.75</v>
      </c>
      <c r="D152" s="32">
        <f t="shared" si="10"/>
        <v>4.469053779808235</v>
      </c>
      <c r="E152" s="32">
        <f t="shared" si="10"/>
        <v>5.486870109310914</v>
      </c>
      <c r="F152" s="32">
        <f t="shared" si="10"/>
        <v>0</v>
      </c>
      <c r="G152" s="32">
        <f t="shared" si="10"/>
        <v>7.245420579454958</v>
      </c>
      <c r="H152" s="32">
        <f t="shared" si="10"/>
        <v>8.246680715673207</v>
      </c>
      <c r="I152" s="32">
        <f t="shared" si="10"/>
        <v>10.071949189001543</v>
      </c>
      <c r="J152" s="32">
        <f t="shared" si="10"/>
        <v>11.908285493248457</v>
      </c>
      <c r="K152" s="32">
        <f t="shared" si="10"/>
        <v>11.908285493248457</v>
      </c>
      <c r="L152" s="32">
        <f t="shared" si="10"/>
        <v>11.908285493248457</v>
      </c>
      <c r="M152" s="32">
        <f t="shared" si="10"/>
        <v>16.100662349647692</v>
      </c>
      <c r="N152" s="32">
        <f t="shared" si="10"/>
        <v>16.100662349647692</v>
      </c>
      <c r="O152" s="32">
        <f t="shared" si="10"/>
        <v>16.100662349647692</v>
      </c>
      <c r="P152" s="32">
        <f t="shared" si="10"/>
        <v>18.952172903975622</v>
      </c>
      <c r="Q152" s="32">
        <f t="shared" si="10"/>
        <v>22.65807413796648</v>
      </c>
      <c r="R152" s="32">
        <f t="shared" si="10"/>
        <v>26.26580060153266</v>
      </c>
      <c r="S152" s="32">
        <f t="shared" si="10"/>
        <v>30.63052837250048</v>
      </c>
      <c r="T152" s="32">
        <f aca="true" t="shared" si="11" ref="N152:U166">IF(T116&gt;0,(PI()*($C152/2)^2)-(T116),0)</f>
        <v>34.017557952151975</v>
      </c>
      <c r="U152" s="32">
        <f t="shared" si="11"/>
        <v>30.63052837250048</v>
      </c>
      <c r="V152" s="34">
        <v>10</v>
      </c>
      <c r="W152" s="32">
        <v>10.75</v>
      </c>
    </row>
    <row r="153" spans="2:23" ht="12.75">
      <c r="B153" s="34">
        <v>12</v>
      </c>
      <c r="C153" s="32">
        <v>12.75</v>
      </c>
      <c r="D153" s="32">
        <f aca="true" t="shared" si="12" ref="D153:M166">IF(D117&gt;0,(PI()*($C153/2)^2)-(D117),0)</f>
        <v>6.172173989172336</v>
      </c>
      <c r="E153" s="32">
        <f t="shared" si="12"/>
        <v>7.1081675380122675</v>
      </c>
      <c r="F153" s="32">
        <f t="shared" si="12"/>
        <v>0</v>
      </c>
      <c r="G153" s="32">
        <f t="shared" si="12"/>
        <v>9.817477042468099</v>
      </c>
      <c r="H153" s="32">
        <f t="shared" si="12"/>
        <v>9.817477042468099</v>
      </c>
      <c r="I153" s="32">
        <f t="shared" si="12"/>
        <v>12.876131650003117</v>
      </c>
      <c r="J153" s="32">
        <f t="shared" si="12"/>
        <v>14.578953408065132</v>
      </c>
      <c r="K153" s="32">
        <f t="shared" si="12"/>
        <v>14.578953408065132</v>
      </c>
      <c r="L153" s="32">
        <f t="shared" si="12"/>
        <v>15.744606804660421</v>
      </c>
      <c r="M153" s="32">
        <f t="shared" si="12"/>
        <v>21.518828969217253</v>
      </c>
      <c r="N153" s="32">
        <f t="shared" si="11"/>
        <v>19.242255003237474</v>
      </c>
      <c r="O153" s="32">
        <f t="shared" si="11"/>
        <v>19.242255003237474</v>
      </c>
      <c r="P153" s="32">
        <f t="shared" si="11"/>
        <v>26.070996724268838</v>
      </c>
      <c r="Q153" s="32">
        <f t="shared" si="11"/>
        <v>31.56880900079223</v>
      </c>
      <c r="R153" s="32">
        <f t="shared" si="11"/>
        <v>36.91371367968007</v>
      </c>
      <c r="S153" s="32">
        <f t="shared" si="11"/>
        <v>41.086141422729014</v>
      </c>
      <c r="T153" s="32">
        <f t="shared" si="11"/>
        <v>47.1448002445492</v>
      </c>
      <c r="U153" s="32">
        <f t="shared" si="11"/>
        <v>36.91371367968007</v>
      </c>
      <c r="V153" s="34">
        <v>12</v>
      </c>
      <c r="W153" s="32">
        <v>12.75</v>
      </c>
    </row>
    <row r="154" spans="2:23" ht="12.75">
      <c r="B154" s="34">
        <v>14</v>
      </c>
      <c r="C154" s="32">
        <v>14</v>
      </c>
      <c r="D154" s="32">
        <f t="shared" si="12"/>
        <v>6.784784556622327</v>
      </c>
      <c r="E154" s="32">
        <f t="shared" si="12"/>
        <v>8.157635413499833</v>
      </c>
      <c r="F154" s="32">
        <f t="shared" si="12"/>
        <v>10.799224746714913</v>
      </c>
      <c r="G154" s="32">
        <f t="shared" si="12"/>
        <v>10.799224746714913</v>
      </c>
      <c r="H154" s="32">
        <f t="shared" si="12"/>
        <v>13.416661515609178</v>
      </c>
      <c r="I154" s="32">
        <f t="shared" si="12"/>
        <v>16.051574964435332</v>
      </c>
      <c r="J154" s="32">
        <f t="shared" si="12"/>
        <v>16.051574964435332</v>
      </c>
      <c r="K154" s="32">
        <f t="shared" si="12"/>
        <v>0</v>
      </c>
      <c r="L154" s="32">
        <f t="shared" si="12"/>
        <v>18.6615504507773</v>
      </c>
      <c r="M154" s="32">
        <f t="shared" si="12"/>
        <v>25.017017521730708</v>
      </c>
      <c r="N154" s="32">
        <f t="shared" si="11"/>
        <v>21.20575041173109</v>
      </c>
      <c r="O154" s="32">
        <f t="shared" si="11"/>
        <v>0</v>
      </c>
      <c r="P154" s="32">
        <f t="shared" si="11"/>
        <v>31.219576995048556</v>
      </c>
      <c r="Q154" s="32">
        <f t="shared" si="11"/>
        <v>38.49128328023609</v>
      </c>
      <c r="R154" s="32">
        <f t="shared" si="11"/>
        <v>44.356661897229486</v>
      </c>
      <c r="S154" s="32">
        <f t="shared" si="11"/>
        <v>50.06913291658732</v>
      </c>
      <c r="T154" s="32">
        <f t="shared" si="11"/>
        <v>55.628696338309624</v>
      </c>
      <c r="U154" s="32">
        <f t="shared" si="11"/>
        <v>0</v>
      </c>
      <c r="V154" s="34">
        <v>14</v>
      </c>
      <c r="W154" s="32">
        <v>14</v>
      </c>
    </row>
    <row r="155" spans="2:23" ht="12.75">
      <c r="B155" s="34">
        <v>16</v>
      </c>
      <c r="C155" s="32">
        <v>16</v>
      </c>
      <c r="D155" s="32">
        <f t="shared" si="12"/>
        <v>8.208274745483067</v>
      </c>
      <c r="E155" s="32">
        <f t="shared" si="12"/>
        <v>9.338874251249592</v>
      </c>
      <c r="F155" s="32">
        <f t="shared" si="12"/>
        <v>12.370021073509804</v>
      </c>
      <c r="G155" s="32">
        <f t="shared" si="12"/>
        <v>12.370021073509804</v>
      </c>
      <c r="H155" s="32">
        <f t="shared" si="12"/>
        <v>15.377015331449229</v>
      </c>
      <c r="I155" s="32">
        <f t="shared" si="12"/>
        <v>18.407769454627697</v>
      </c>
      <c r="J155" s="32">
        <f t="shared" si="12"/>
        <v>18.407769454627697</v>
      </c>
      <c r="K155" s="32">
        <f t="shared" si="12"/>
        <v>0</v>
      </c>
      <c r="L155" s="32">
        <f t="shared" si="12"/>
        <v>24.3473430653209</v>
      </c>
      <c r="M155" s="32">
        <f t="shared" si="12"/>
        <v>31.622216075903253</v>
      </c>
      <c r="N155" s="32">
        <f t="shared" si="11"/>
        <v>24.3473430653209</v>
      </c>
      <c r="O155" s="32">
        <f t="shared" si="11"/>
        <v>0</v>
      </c>
      <c r="P155" s="32">
        <f t="shared" si="11"/>
        <v>40.18619764958905</v>
      </c>
      <c r="Q155" s="32">
        <f t="shared" si="11"/>
        <v>48.484321944964734</v>
      </c>
      <c r="R155" s="32">
        <f t="shared" si="11"/>
        <v>56.605338954494385</v>
      </c>
      <c r="S155" s="32">
        <f t="shared" si="11"/>
        <v>65.7854402546242</v>
      </c>
      <c r="T155" s="32">
        <f t="shared" si="11"/>
        <v>72.14090732557761</v>
      </c>
      <c r="U155" s="32">
        <f t="shared" si="11"/>
        <v>0</v>
      </c>
      <c r="V155" s="34">
        <v>16</v>
      </c>
      <c r="W155" s="32">
        <v>16</v>
      </c>
    </row>
    <row r="156" spans="2:23" ht="12.75">
      <c r="B156" s="34">
        <v>18</v>
      </c>
      <c r="C156" s="32">
        <v>18</v>
      </c>
      <c r="D156" s="32">
        <f t="shared" si="12"/>
        <v>9.245000321167652</v>
      </c>
      <c r="E156" s="32">
        <f t="shared" si="12"/>
        <v>10.52011308899938</v>
      </c>
      <c r="F156" s="32">
        <f t="shared" si="12"/>
        <v>13.940817400304695</v>
      </c>
      <c r="G156" s="32">
        <f t="shared" si="12"/>
        <v>13.940817400304695</v>
      </c>
      <c r="H156" s="32">
        <f t="shared" si="12"/>
        <v>17.337369147289195</v>
      </c>
      <c r="I156" s="32">
        <f t="shared" si="12"/>
        <v>24.165620779866686</v>
      </c>
      <c r="J156" s="32">
        <f t="shared" si="12"/>
        <v>20.763963944820034</v>
      </c>
      <c r="K156" s="32">
        <f t="shared" si="12"/>
        <v>0</v>
      </c>
      <c r="L156" s="32">
        <f t="shared" si="12"/>
        <v>30.78809809363389</v>
      </c>
      <c r="M156" s="32">
        <f t="shared" si="12"/>
        <v>40.64435495581793</v>
      </c>
      <c r="N156" s="32">
        <f t="shared" si="11"/>
        <v>27.48893571891068</v>
      </c>
      <c r="O156" s="32">
        <f t="shared" si="11"/>
        <v>0</v>
      </c>
      <c r="P156" s="32">
        <f t="shared" si="11"/>
        <v>50.27853891650503</v>
      </c>
      <c r="Q156" s="32">
        <f t="shared" si="11"/>
        <v>61.172036575568825</v>
      </c>
      <c r="R156" s="32">
        <f t="shared" si="11"/>
        <v>71.81484456565417</v>
      </c>
      <c r="S156" s="32">
        <f t="shared" si="11"/>
        <v>80.6640230620255</v>
      </c>
      <c r="T156" s="32">
        <f t="shared" si="11"/>
        <v>90.74816791370824</v>
      </c>
      <c r="U156" s="32">
        <f t="shared" si="11"/>
        <v>0</v>
      </c>
      <c r="V156" s="34">
        <v>18</v>
      </c>
      <c r="W156" s="32">
        <v>18</v>
      </c>
    </row>
    <row r="157" spans="2:23" ht="12.75">
      <c r="B157" s="34">
        <v>20</v>
      </c>
      <c r="C157" s="32">
        <v>20</v>
      </c>
      <c r="D157" s="32">
        <f t="shared" si="12"/>
        <v>11.701351926749169</v>
      </c>
      <c r="E157" s="32">
        <f t="shared" si="12"/>
        <v>13.54804292038233</v>
      </c>
      <c r="F157" s="32">
        <f t="shared" si="12"/>
        <v>15.511613727099643</v>
      </c>
      <c r="G157" s="32">
        <f t="shared" si="12"/>
        <v>15.511613727099643</v>
      </c>
      <c r="H157" s="32">
        <f t="shared" si="12"/>
        <v>23.1201584350124</v>
      </c>
      <c r="I157" s="32">
        <f t="shared" si="12"/>
        <v>30.63052837250052</v>
      </c>
      <c r="J157" s="32">
        <f t="shared" si="12"/>
        <v>23.1201584350124</v>
      </c>
      <c r="K157" s="32">
        <f t="shared" si="12"/>
        <v>0</v>
      </c>
      <c r="L157" s="32">
        <f t="shared" si="12"/>
        <v>36.21365373912471</v>
      </c>
      <c r="M157" s="32">
        <f t="shared" si="12"/>
        <v>48.94807442770974</v>
      </c>
      <c r="N157" s="32">
        <f t="shared" si="11"/>
        <v>30.63052837250052</v>
      </c>
      <c r="O157" s="32">
        <f t="shared" si="11"/>
        <v>0</v>
      </c>
      <c r="P157" s="32">
        <f t="shared" si="11"/>
        <v>61.44025004836914</v>
      </c>
      <c r="Q157" s="32">
        <f t="shared" si="11"/>
        <v>75.3323727625432</v>
      </c>
      <c r="R157" s="32">
        <f t="shared" si="11"/>
        <v>87.17919613711678</v>
      </c>
      <c r="S157" s="32">
        <f t="shared" si="11"/>
        <v>100.33461537402403</v>
      </c>
      <c r="T157" s="32">
        <f t="shared" si="11"/>
        <v>111.53608650251189</v>
      </c>
      <c r="U157" s="32">
        <f t="shared" si="11"/>
        <v>0</v>
      </c>
      <c r="V157" s="34">
        <v>20</v>
      </c>
      <c r="W157" s="32">
        <v>20</v>
      </c>
    </row>
    <row r="158" spans="2:23" ht="12.75">
      <c r="B158" s="34">
        <v>22</v>
      </c>
      <c r="C158" s="32">
        <v>22</v>
      </c>
      <c r="D158" s="32">
        <f t="shared" si="12"/>
        <v>12.882590764498957</v>
      </c>
      <c r="E158" s="32">
        <f t="shared" si="12"/>
        <v>14.91777731734743</v>
      </c>
      <c r="F158" s="32">
        <f t="shared" si="12"/>
        <v>17.082410053894534</v>
      </c>
      <c r="G158" s="32">
        <f t="shared" si="12"/>
        <v>17.082410053894534</v>
      </c>
      <c r="H158" s="32">
        <f t="shared" si="12"/>
        <v>25.476352925204765</v>
      </c>
      <c r="I158" s="32">
        <f t="shared" si="12"/>
        <v>33.7721210260903</v>
      </c>
      <c r="J158" s="32">
        <f t="shared" si="12"/>
        <v>25.476352925204765</v>
      </c>
      <c r="K158" s="32">
        <f t="shared" si="12"/>
        <v>0</v>
      </c>
      <c r="L158" s="32">
        <f t="shared" si="12"/>
        <v>0</v>
      </c>
      <c r="M158" s="32">
        <f t="shared" si="12"/>
        <v>58.07037670619883</v>
      </c>
      <c r="N158" s="32">
        <f t="shared" si="11"/>
        <v>33.7721210260903</v>
      </c>
      <c r="O158" s="32">
        <f t="shared" si="11"/>
        <v>0</v>
      </c>
      <c r="P158" s="32">
        <f t="shared" si="11"/>
        <v>73.7783399741478</v>
      </c>
      <c r="Q158" s="32">
        <f t="shared" si="11"/>
        <v>89.09360416039806</v>
      </c>
      <c r="R158" s="32">
        <f t="shared" si="11"/>
        <v>104.01616926494955</v>
      </c>
      <c r="S158" s="32">
        <f t="shared" si="11"/>
        <v>118.54603528780234</v>
      </c>
      <c r="T158" s="32">
        <f t="shared" si="11"/>
        <v>132.68320222895645</v>
      </c>
      <c r="U158" s="32">
        <f t="shared" si="11"/>
        <v>0</v>
      </c>
      <c r="V158" s="34">
        <v>22</v>
      </c>
      <c r="W158" s="32">
        <v>22</v>
      </c>
    </row>
    <row r="159" spans="2:23" ht="12.75">
      <c r="B159" s="34">
        <v>24</v>
      </c>
      <c r="C159" s="32">
        <v>24</v>
      </c>
      <c r="D159" s="32">
        <f t="shared" si="12"/>
        <v>16.287511714312586</v>
      </c>
      <c r="E159" s="32">
        <f t="shared" si="12"/>
        <v>18.65320638068937</v>
      </c>
      <c r="F159" s="32">
        <f t="shared" si="12"/>
        <v>18.65320638068937</v>
      </c>
      <c r="G159" s="32">
        <f t="shared" si="12"/>
        <v>18.65320638068937</v>
      </c>
      <c r="H159" s="32">
        <f t="shared" si="12"/>
        <v>27.832547415397073</v>
      </c>
      <c r="I159" s="32">
        <f t="shared" si="12"/>
        <v>41.381548521538605</v>
      </c>
      <c r="J159" s="32">
        <f t="shared" si="12"/>
        <v>27.832547415397073</v>
      </c>
      <c r="K159" s="32">
        <f t="shared" si="12"/>
        <v>0</v>
      </c>
      <c r="L159" s="32">
        <f t="shared" si="12"/>
        <v>50.38692386305394</v>
      </c>
      <c r="M159" s="32">
        <f t="shared" si="12"/>
        <v>70.1110457722769</v>
      </c>
      <c r="N159" s="32">
        <f t="shared" si="11"/>
        <v>36.913713679680086</v>
      </c>
      <c r="O159" s="32">
        <f t="shared" si="11"/>
        <v>0</v>
      </c>
      <c r="P159" s="32">
        <f t="shared" si="11"/>
        <v>87.17440834991265</v>
      </c>
      <c r="Q159" s="32">
        <f t="shared" si="11"/>
        <v>108.07090980560241</v>
      </c>
      <c r="R159" s="32">
        <f t="shared" si="11"/>
        <v>126.30665192970474</v>
      </c>
      <c r="S159" s="32">
        <f t="shared" si="11"/>
        <v>142.11357536624183</v>
      </c>
      <c r="T159" s="32">
        <f t="shared" si="11"/>
        <v>159.47247070639344</v>
      </c>
      <c r="U159" s="32">
        <f t="shared" si="11"/>
        <v>0</v>
      </c>
      <c r="V159" s="34">
        <v>24</v>
      </c>
      <c r="W159" s="32">
        <v>24</v>
      </c>
    </row>
    <row r="160" spans="2:23" ht="12.75">
      <c r="B160" s="34">
        <v>26</v>
      </c>
      <c r="C160" s="32">
        <v>26</v>
      </c>
      <c r="D160" s="32">
        <f t="shared" si="12"/>
        <v>0</v>
      </c>
      <c r="E160" s="32">
        <f t="shared" si="12"/>
        <v>0</v>
      </c>
      <c r="F160" s="32">
        <f t="shared" si="12"/>
        <v>25.178784410649314</v>
      </c>
      <c r="G160" s="32">
        <f t="shared" si="12"/>
        <v>0</v>
      </c>
      <c r="H160" s="32">
        <f t="shared" si="12"/>
        <v>40.05530633326987</v>
      </c>
      <c r="I160" s="32">
        <f t="shared" si="12"/>
        <v>0</v>
      </c>
      <c r="J160" s="32">
        <f t="shared" si="12"/>
        <v>30.18874190558944</v>
      </c>
      <c r="K160" s="32">
        <f t="shared" si="12"/>
        <v>0</v>
      </c>
      <c r="L160" s="32">
        <f t="shared" si="12"/>
        <v>0</v>
      </c>
      <c r="M160" s="32">
        <f t="shared" si="12"/>
        <v>0</v>
      </c>
      <c r="N160" s="32">
        <f t="shared" si="11"/>
        <v>40.05530633326987</v>
      </c>
      <c r="O160" s="32">
        <f t="shared" si="11"/>
        <v>0</v>
      </c>
      <c r="P160" s="32">
        <f t="shared" si="11"/>
        <v>0</v>
      </c>
      <c r="Q160" s="32">
        <f t="shared" si="11"/>
        <v>0</v>
      </c>
      <c r="R160" s="32">
        <f t="shared" si="11"/>
        <v>0</v>
      </c>
      <c r="S160" s="32">
        <f t="shared" si="11"/>
        <v>0</v>
      </c>
      <c r="T160" s="32">
        <f t="shared" si="11"/>
        <v>0</v>
      </c>
      <c r="U160" s="32">
        <f t="shared" si="11"/>
        <v>0</v>
      </c>
      <c r="V160" s="34">
        <v>26</v>
      </c>
      <c r="W160" s="32">
        <v>26</v>
      </c>
    </row>
    <row r="161" spans="2:23" ht="12.75">
      <c r="B161" s="34">
        <v>28</v>
      </c>
      <c r="C161" s="32">
        <v>28</v>
      </c>
      <c r="D161" s="32">
        <f t="shared" si="12"/>
        <v>0</v>
      </c>
      <c r="E161" s="32">
        <f t="shared" si="12"/>
        <v>0</v>
      </c>
      <c r="F161" s="32">
        <f t="shared" si="12"/>
        <v>27.139138226489308</v>
      </c>
      <c r="G161" s="32">
        <f t="shared" si="12"/>
        <v>0</v>
      </c>
      <c r="H161" s="32">
        <f t="shared" si="12"/>
        <v>43.19689898685965</v>
      </c>
      <c r="I161" s="32">
        <f t="shared" si="12"/>
        <v>53.75068680751281</v>
      </c>
      <c r="J161" s="32">
        <f t="shared" si="12"/>
        <v>32.54493639578175</v>
      </c>
      <c r="K161" s="32">
        <f t="shared" si="12"/>
        <v>0</v>
      </c>
      <c r="L161" s="32">
        <f t="shared" si="12"/>
        <v>0</v>
      </c>
      <c r="M161" s="32">
        <f t="shared" si="12"/>
        <v>0</v>
      </c>
      <c r="N161" s="32">
        <f t="shared" si="11"/>
        <v>43.19689898685965</v>
      </c>
      <c r="O161" s="32">
        <f t="shared" si="11"/>
        <v>0</v>
      </c>
      <c r="P161" s="32">
        <f t="shared" si="11"/>
        <v>0</v>
      </c>
      <c r="Q161" s="32">
        <f t="shared" si="11"/>
        <v>0</v>
      </c>
      <c r="R161" s="32">
        <f t="shared" si="11"/>
        <v>0</v>
      </c>
      <c r="S161" s="32">
        <f t="shared" si="11"/>
        <v>0</v>
      </c>
      <c r="T161" s="32">
        <f t="shared" si="11"/>
        <v>0</v>
      </c>
      <c r="U161" s="32">
        <f t="shared" si="11"/>
        <v>0</v>
      </c>
      <c r="V161" s="34">
        <v>28</v>
      </c>
      <c r="W161" s="32">
        <v>28</v>
      </c>
    </row>
    <row r="162" spans="2:23" ht="12.75">
      <c r="B162" s="34">
        <v>30</v>
      </c>
      <c r="C162" s="32">
        <v>30</v>
      </c>
      <c r="D162" s="32">
        <f t="shared" si="12"/>
        <v>23.365595361074043</v>
      </c>
      <c r="E162" s="32">
        <f t="shared" si="12"/>
        <v>29.099492042329416</v>
      </c>
      <c r="F162" s="32">
        <f t="shared" si="12"/>
        <v>29.099492042329416</v>
      </c>
      <c r="G162" s="32">
        <f t="shared" si="12"/>
        <v>0</v>
      </c>
      <c r="H162" s="32">
        <f t="shared" si="12"/>
        <v>46.33849164044943</v>
      </c>
      <c r="I162" s="32">
        <f t="shared" si="12"/>
        <v>57.67767762450012</v>
      </c>
      <c r="J162" s="32">
        <f t="shared" si="12"/>
        <v>34.90113088597411</v>
      </c>
      <c r="K162" s="32">
        <f t="shared" si="12"/>
        <v>0</v>
      </c>
      <c r="L162" s="32">
        <f t="shared" si="12"/>
        <v>0</v>
      </c>
      <c r="M162" s="32">
        <f t="shared" si="12"/>
        <v>0</v>
      </c>
      <c r="N162" s="32">
        <f t="shared" si="11"/>
        <v>46.33849164044943</v>
      </c>
      <c r="O162" s="32">
        <f t="shared" si="11"/>
        <v>0</v>
      </c>
      <c r="P162" s="32">
        <f t="shared" si="11"/>
        <v>0</v>
      </c>
      <c r="Q162" s="32">
        <f t="shared" si="11"/>
        <v>0</v>
      </c>
      <c r="R162" s="32">
        <f t="shared" si="11"/>
        <v>0</v>
      </c>
      <c r="S162" s="32">
        <f t="shared" si="11"/>
        <v>0</v>
      </c>
      <c r="T162" s="32">
        <f t="shared" si="11"/>
        <v>0</v>
      </c>
      <c r="U162" s="32">
        <f t="shared" si="11"/>
        <v>0</v>
      </c>
      <c r="V162" s="34">
        <v>30</v>
      </c>
      <c r="W162" s="32">
        <v>30</v>
      </c>
    </row>
    <row r="163" spans="2:23" ht="12.75">
      <c r="B163" s="34">
        <v>32</v>
      </c>
      <c r="C163" s="32">
        <v>32</v>
      </c>
      <c r="D163" s="32">
        <f t="shared" si="12"/>
        <v>0</v>
      </c>
      <c r="E163" s="32">
        <f t="shared" si="12"/>
        <v>0</v>
      </c>
      <c r="F163" s="32">
        <f t="shared" si="12"/>
        <v>31.05984585816941</v>
      </c>
      <c r="G163" s="32">
        <f t="shared" si="12"/>
        <v>0</v>
      </c>
      <c r="H163" s="32">
        <f t="shared" si="12"/>
        <v>49.480084294039216</v>
      </c>
      <c r="I163" s="32">
        <f t="shared" si="12"/>
        <v>61.60466844148732</v>
      </c>
      <c r="J163" s="32">
        <f t="shared" si="12"/>
        <v>37.25732537616648</v>
      </c>
      <c r="K163" s="32">
        <f t="shared" si="12"/>
        <v>0</v>
      </c>
      <c r="L163" s="32">
        <f t="shared" si="12"/>
        <v>67.67824982841216</v>
      </c>
      <c r="M163" s="32">
        <f t="shared" si="12"/>
        <v>0</v>
      </c>
      <c r="N163" s="32">
        <f t="shared" si="11"/>
        <v>49.480084294039216</v>
      </c>
      <c r="O163" s="32">
        <f t="shared" si="11"/>
        <v>0</v>
      </c>
      <c r="P163" s="32">
        <f t="shared" si="11"/>
        <v>0</v>
      </c>
      <c r="Q163" s="32">
        <f t="shared" si="11"/>
        <v>0</v>
      </c>
      <c r="R163" s="32">
        <f t="shared" si="11"/>
        <v>0</v>
      </c>
      <c r="S163" s="32">
        <f t="shared" si="11"/>
        <v>0</v>
      </c>
      <c r="T163" s="32">
        <f t="shared" si="11"/>
        <v>0</v>
      </c>
      <c r="U163" s="32">
        <f t="shared" si="11"/>
        <v>0</v>
      </c>
      <c r="V163" s="34">
        <v>32</v>
      </c>
      <c r="W163" s="32">
        <v>32</v>
      </c>
    </row>
    <row r="164" spans="2:23" ht="12.75">
      <c r="B164" s="34">
        <v>34</v>
      </c>
      <c r="C164" s="32">
        <v>34</v>
      </c>
      <c r="D164" s="32">
        <f t="shared" si="12"/>
        <v>0</v>
      </c>
      <c r="E164" s="32">
        <f t="shared" si="12"/>
        <v>0</v>
      </c>
      <c r="F164" s="32">
        <f t="shared" si="12"/>
        <v>33.02019967400963</v>
      </c>
      <c r="G164" s="32">
        <f t="shared" si="12"/>
        <v>0</v>
      </c>
      <c r="H164" s="32">
        <f t="shared" si="12"/>
        <v>52.621676947629</v>
      </c>
      <c r="I164" s="32">
        <f t="shared" si="12"/>
        <v>65.53165925847463</v>
      </c>
      <c r="J164" s="32">
        <f t="shared" si="12"/>
        <v>39.61351986635884</v>
      </c>
      <c r="K164" s="32">
        <f t="shared" si="12"/>
        <v>0</v>
      </c>
      <c r="L164" s="32">
        <f t="shared" si="12"/>
        <v>72.00108131975139</v>
      </c>
      <c r="M164" s="32">
        <f t="shared" si="12"/>
        <v>0</v>
      </c>
      <c r="N164" s="32">
        <f t="shared" si="11"/>
        <v>52.621676947629</v>
      </c>
      <c r="O164" s="32">
        <f t="shared" si="11"/>
        <v>0</v>
      </c>
      <c r="P164" s="32">
        <f t="shared" si="11"/>
        <v>0</v>
      </c>
      <c r="Q164" s="32">
        <f t="shared" si="11"/>
        <v>0</v>
      </c>
      <c r="R164" s="32">
        <f t="shared" si="11"/>
        <v>0</v>
      </c>
      <c r="S164" s="32">
        <f t="shared" si="11"/>
        <v>0</v>
      </c>
      <c r="T164" s="32">
        <f t="shared" si="11"/>
        <v>0</v>
      </c>
      <c r="U164" s="32">
        <f t="shared" si="11"/>
        <v>0</v>
      </c>
      <c r="V164" s="34">
        <v>34</v>
      </c>
      <c r="W164" s="32">
        <v>34</v>
      </c>
    </row>
    <row r="165" spans="2:23" ht="12.75">
      <c r="B165" s="34">
        <v>36</v>
      </c>
      <c r="C165" s="32">
        <v>36</v>
      </c>
      <c r="D165" s="32">
        <f t="shared" si="12"/>
        <v>0</v>
      </c>
      <c r="E165" s="32">
        <f t="shared" si="12"/>
        <v>0</v>
      </c>
      <c r="F165" s="32">
        <f t="shared" si="12"/>
        <v>34.980553489849626</v>
      </c>
      <c r="G165" s="32">
        <f t="shared" si="12"/>
        <v>0</v>
      </c>
      <c r="H165" s="32">
        <f t="shared" si="12"/>
        <v>55.76326960121878</v>
      </c>
      <c r="I165" s="32">
        <f t="shared" si="12"/>
        <v>69.45865007546183</v>
      </c>
      <c r="J165" s="32">
        <f t="shared" si="12"/>
        <v>41.969714356551094</v>
      </c>
      <c r="K165" s="32">
        <f t="shared" si="12"/>
        <v>0</v>
      </c>
      <c r="L165" s="32">
        <f t="shared" si="12"/>
        <v>83.05585577928014</v>
      </c>
      <c r="M165" s="32">
        <f t="shared" si="12"/>
        <v>0</v>
      </c>
      <c r="N165" s="32">
        <f t="shared" si="11"/>
        <v>55.76326960121878</v>
      </c>
      <c r="O165" s="32">
        <f t="shared" si="11"/>
        <v>0</v>
      </c>
      <c r="P165" s="32">
        <f t="shared" si="11"/>
        <v>0</v>
      </c>
      <c r="Q165" s="32">
        <f t="shared" si="11"/>
        <v>0</v>
      </c>
      <c r="R165" s="32">
        <f t="shared" si="11"/>
        <v>0</v>
      </c>
      <c r="S165" s="32">
        <f t="shared" si="11"/>
        <v>0</v>
      </c>
      <c r="T165" s="32">
        <f t="shared" si="11"/>
        <v>0</v>
      </c>
      <c r="U165" s="32">
        <f t="shared" si="11"/>
        <v>0</v>
      </c>
      <c r="V165" s="34">
        <v>36</v>
      </c>
      <c r="W165" s="32">
        <v>36</v>
      </c>
    </row>
    <row r="166" spans="2:23" ht="12.75">
      <c r="B166" s="34">
        <v>42</v>
      </c>
      <c r="C166" s="32">
        <v>42</v>
      </c>
      <c r="D166" s="32">
        <f t="shared" si="12"/>
        <v>0</v>
      </c>
      <c r="E166" s="32">
        <f t="shared" si="12"/>
        <v>0</v>
      </c>
      <c r="F166" s="32">
        <f t="shared" si="12"/>
        <v>0</v>
      </c>
      <c r="G166" s="32">
        <f t="shared" si="12"/>
        <v>0</v>
      </c>
      <c r="H166" s="32">
        <f t="shared" si="12"/>
        <v>0</v>
      </c>
      <c r="I166" s="32">
        <f t="shared" si="12"/>
        <v>0</v>
      </c>
      <c r="J166" s="32">
        <f t="shared" si="12"/>
        <v>49.03829782712819</v>
      </c>
      <c r="K166" s="32">
        <f t="shared" si="12"/>
        <v>0</v>
      </c>
      <c r="L166" s="32">
        <f t="shared" si="12"/>
        <v>0</v>
      </c>
      <c r="M166" s="32">
        <f t="shared" si="12"/>
        <v>0</v>
      </c>
      <c r="N166" s="32">
        <f t="shared" si="11"/>
        <v>65.18804756198824</v>
      </c>
      <c r="O166" s="32">
        <f t="shared" si="11"/>
        <v>0</v>
      </c>
      <c r="P166" s="32">
        <f t="shared" si="11"/>
        <v>0</v>
      </c>
      <c r="Q166" s="32">
        <f t="shared" si="11"/>
        <v>0</v>
      </c>
      <c r="R166" s="32">
        <f t="shared" si="11"/>
        <v>0</v>
      </c>
      <c r="S166" s="32">
        <f t="shared" si="11"/>
        <v>0</v>
      </c>
      <c r="T166" s="32">
        <f t="shared" si="11"/>
        <v>0</v>
      </c>
      <c r="U166" s="32">
        <f t="shared" si="11"/>
        <v>0</v>
      </c>
      <c r="V166" s="34">
        <v>42</v>
      </c>
      <c r="W166" s="32">
        <v>42</v>
      </c>
    </row>
    <row r="168" spans="2:6" ht="12.75">
      <c r="B168" s="26" t="s">
        <v>18</v>
      </c>
      <c r="C168" s="26">
        <f>C169*1.01</f>
        <v>0.286436</v>
      </c>
      <c r="D168" s="26" t="s">
        <v>20</v>
      </c>
      <c r="E168" s="26">
        <f>C168*1726</f>
        <v>494.38853600000004</v>
      </c>
      <c r="F168" s="26" t="s">
        <v>21</v>
      </c>
    </row>
    <row r="169" spans="2:12" ht="12.75">
      <c r="B169" s="26" t="s">
        <v>19</v>
      </c>
      <c r="C169" s="26">
        <v>0.2836</v>
      </c>
      <c r="D169" s="26" t="s">
        <v>20</v>
      </c>
      <c r="E169" s="26">
        <f>C169*1726</f>
        <v>489.4936</v>
      </c>
      <c r="F169" s="26" t="s">
        <v>21</v>
      </c>
      <c r="L169" s="27" t="s">
        <v>17</v>
      </c>
    </row>
    <row r="170" spans="2:23" ht="12.75">
      <c r="B170" s="26" t="s">
        <v>0</v>
      </c>
      <c r="C170" s="26" t="s">
        <v>1</v>
      </c>
      <c r="L170" s="27" t="s">
        <v>16</v>
      </c>
      <c r="V170" s="26" t="s">
        <v>0</v>
      </c>
      <c r="W170" s="26" t="s">
        <v>1</v>
      </c>
    </row>
    <row r="171" spans="2:23" ht="12.75">
      <c r="B171" s="26" t="s">
        <v>2</v>
      </c>
      <c r="C171" s="26" t="s">
        <v>2</v>
      </c>
      <c r="D171" s="33" t="s">
        <v>3</v>
      </c>
      <c r="E171" s="33" t="s">
        <v>4</v>
      </c>
      <c r="F171" s="33" t="s">
        <v>38</v>
      </c>
      <c r="G171" s="33" t="s">
        <v>5</v>
      </c>
      <c r="H171" s="33" t="s">
        <v>35</v>
      </c>
      <c r="I171" s="33" t="s">
        <v>39</v>
      </c>
      <c r="J171" s="33" t="s">
        <v>6</v>
      </c>
      <c r="K171" s="33" t="s">
        <v>7</v>
      </c>
      <c r="L171" s="33" t="s">
        <v>36</v>
      </c>
      <c r="M171" s="33" t="s">
        <v>40</v>
      </c>
      <c r="N171" s="33" t="s">
        <v>8</v>
      </c>
      <c r="O171" s="33" t="s">
        <v>26</v>
      </c>
      <c r="P171" s="33" t="s">
        <v>37</v>
      </c>
      <c r="Q171" s="33" t="s">
        <v>41</v>
      </c>
      <c r="R171" s="33" t="s">
        <v>42</v>
      </c>
      <c r="S171" s="33" t="s">
        <v>43</v>
      </c>
      <c r="T171" s="33" t="s">
        <v>44</v>
      </c>
      <c r="U171" s="33" t="s">
        <v>9</v>
      </c>
      <c r="V171" s="26" t="s">
        <v>2</v>
      </c>
      <c r="W171" s="26" t="s">
        <v>2</v>
      </c>
    </row>
    <row r="172" spans="2:23" ht="12.75">
      <c r="B172" s="34">
        <v>0.125</v>
      </c>
      <c r="C172" s="32">
        <v>0.405</v>
      </c>
      <c r="D172" s="32">
        <f aca="true" t="shared" si="13" ref="D172:E187">IF(D136&gt;0,12*D136*$C$168,0)</f>
        <v>0</v>
      </c>
      <c r="E172" s="32">
        <f t="shared" si="13"/>
        <v>0.18836698956117215</v>
      </c>
      <c r="F172" s="32">
        <f aca="true" t="shared" si="14" ref="F172:J187">IF(F136&gt;0,12*F136*$C$169,0)</f>
        <v>0</v>
      </c>
      <c r="G172" s="32">
        <f t="shared" si="14"/>
        <v>0</v>
      </c>
      <c r="H172" s="32">
        <f t="shared" si="14"/>
        <v>0</v>
      </c>
      <c r="I172" s="32">
        <f t="shared" si="14"/>
        <v>0</v>
      </c>
      <c r="J172" s="32">
        <f t="shared" si="14"/>
        <v>0.24500568340805554</v>
      </c>
      <c r="K172" s="32">
        <f aca="true" t="shared" si="15" ref="K172:K202">IF(K136&gt;0,12*K136*$C$168,0)</f>
        <v>0.2474557402421361</v>
      </c>
      <c r="L172" s="32">
        <f aca="true" t="shared" si="16" ref="L172:N187">IF(L136&gt;0,12*L136*$C$169,0)</f>
        <v>0.24500568340805554</v>
      </c>
      <c r="M172" s="32">
        <f t="shared" si="16"/>
        <v>0</v>
      </c>
      <c r="N172" s="32">
        <f t="shared" si="16"/>
        <v>0.31486373609562035</v>
      </c>
      <c r="O172" s="32">
        <f aca="true" t="shared" si="17" ref="O172:O202">IF(O136&gt;0,12*O136*$C$168,0)</f>
        <v>0.31801237345657657</v>
      </c>
      <c r="P172" s="32">
        <f aca="true" t="shared" si="18" ref="P172:U187">IF(P136&gt;0,12*P136*$C$169,0)</f>
        <v>0.31486373609562035</v>
      </c>
      <c r="Q172" s="32">
        <f t="shared" si="18"/>
        <v>0</v>
      </c>
      <c r="R172" s="32">
        <f t="shared" si="18"/>
        <v>0</v>
      </c>
      <c r="S172" s="32">
        <f t="shared" si="18"/>
        <v>0</v>
      </c>
      <c r="T172" s="32">
        <f t="shared" si="18"/>
        <v>0</v>
      </c>
      <c r="U172" s="32">
        <f t="shared" si="18"/>
        <v>0</v>
      </c>
      <c r="V172" s="34">
        <v>0.125</v>
      </c>
      <c r="W172" s="32">
        <v>0.405</v>
      </c>
    </row>
    <row r="173" spans="2:23" ht="12.75">
      <c r="B173" s="34">
        <v>0.25</v>
      </c>
      <c r="C173" s="32">
        <v>0.54</v>
      </c>
      <c r="D173" s="32">
        <f t="shared" si="13"/>
        <v>0</v>
      </c>
      <c r="E173" s="32">
        <f t="shared" si="13"/>
        <v>0.3334000689464109</v>
      </c>
      <c r="F173" s="32">
        <f t="shared" si="14"/>
        <v>0</v>
      </c>
      <c r="G173" s="32">
        <f t="shared" si="14"/>
        <v>0</v>
      </c>
      <c r="H173" s="32">
        <f t="shared" si="14"/>
        <v>0</v>
      </c>
      <c r="I173" s="32">
        <f t="shared" si="14"/>
        <v>0</v>
      </c>
      <c r="J173" s="32">
        <f t="shared" si="14"/>
        <v>0.4252638358892833</v>
      </c>
      <c r="K173" s="32">
        <f t="shared" si="15"/>
        <v>0.4295164742481761</v>
      </c>
      <c r="L173" s="32">
        <f t="shared" si="16"/>
        <v>0.4252638358892833</v>
      </c>
      <c r="M173" s="32">
        <f t="shared" si="16"/>
        <v>0</v>
      </c>
      <c r="N173" s="32">
        <f t="shared" si="16"/>
        <v>0.5356318612785902</v>
      </c>
      <c r="O173" s="32">
        <f t="shared" si="17"/>
        <v>0.5409881798913762</v>
      </c>
      <c r="P173" s="32">
        <f t="shared" si="18"/>
        <v>0.5356318612785902</v>
      </c>
      <c r="Q173" s="32">
        <f t="shared" si="18"/>
        <v>0</v>
      </c>
      <c r="R173" s="32">
        <f t="shared" si="18"/>
        <v>0</v>
      </c>
      <c r="S173" s="32">
        <f t="shared" si="18"/>
        <v>0</v>
      </c>
      <c r="T173" s="32">
        <f t="shared" si="18"/>
        <v>0</v>
      </c>
      <c r="U173" s="32">
        <f t="shared" si="18"/>
        <v>0</v>
      </c>
      <c r="V173" s="34">
        <v>0.25</v>
      </c>
      <c r="W173" s="32">
        <v>0.54</v>
      </c>
    </row>
    <row r="174" spans="2:23" ht="12.75">
      <c r="B174" s="34">
        <v>0.375</v>
      </c>
      <c r="C174" s="32">
        <v>0.675</v>
      </c>
      <c r="D174" s="32">
        <f t="shared" si="13"/>
        <v>0</v>
      </c>
      <c r="E174" s="32">
        <f t="shared" si="13"/>
        <v>0.42815587801539085</v>
      </c>
      <c r="F174" s="32">
        <f t="shared" si="14"/>
        <v>0</v>
      </c>
      <c r="G174" s="32">
        <f t="shared" si="14"/>
        <v>0</v>
      </c>
      <c r="H174" s="32">
        <f t="shared" si="14"/>
        <v>0</v>
      </c>
      <c r="I174" s="32">
        <f t="shared" si="14"/>
        <v>0</v>
      </c>
      <c r="J174" s="32">
        <f t="shared" si="14"/>
        <v>0.568187381700022</v>
      </c>
      <c r="K174" s="32">
        <f t="shared" si="15"/>
        <v>0.5738692555170223</v>
      </c>
      <c r="L174" s="32">
        <f t="shared" si="16"/>
        <v>0.568187381700022</v>
      </c>
      <c r="M174" s="32">
        <f t="shared" si="16"/>
        <v>0</v>
      </c>
      <c r="N174" s="32">
        <f t="shared" si="16"/>
        <v>0.7395716156427314</v>
      </c>
      <c r="O174" s="32">
        <f t="shared" si="17"/>
        <v>0.7469673317991588</v>
      </c>
      <c r="P174" s="32">
        <f t="shared" si="18"/>
        <v>0.7395716156427314</v>
      </c>
      <c r="Q174" s="32">
        <f t="shared" si="18"/>
        <v>0</v>
      </c>
      <c r="R174" s="32">
        <f t="shared" si="18"/>
        <v>0</v>
      </c>
      <c r="S174" s="32">
        <f t="shared" si="18"/>
        <v>0</v>
      </c>
      <c r="T174" s="32">
        <f t="shared" si="18"/>
        <v>0</v>
      </c>
      <c r="U174" s="32">
        <f t="shared" si="18"/>
        <v>0</v>
      </c>
      <c r="V174" s="34">
        <v>0.375</v>
      </c>
      <c r="W174" s="32">
        <v>0.675</v>
      </c>
    </row>
    <row r="175" spans="2:23" ht="12.75">
      <c r="B175" s="34">
        <v>0.5</v>
      </c>
      <c r="C175" s="32">
        <v>0.84</v>
      </c>
      <c r="D175" s="32">
        <f t="shared" si="13"/>
        <v>0.543968533544144</v>
      </c>
      <c r="E175" s="32">
        <f t="shared" si="13"/>
        <v>0.6784731896994962</v>
      </c>
      <c r="F175" s="32">
        <f t="shared" si="14"/>
        <v>0</v>
      </c>
      <c r="G175" s="32">
        <f t="shared" si="14"/>
        <v>0</v>
      </c>
      <c r="H175" s="32">
        <f t="shared" si="14"/>
        <v>0</v>
      </c>
      <c r="I175" s="32">
        <f t="shared" si="14"/>
        <v>0</v>
      </c>
      <c r="J175" s="32">
        <f t="shared" si="14"/>
        <v>0.8518854882296409</v>
      </c>
      <c r="K175" s="32">
        <f t="shared" si="15"/>
        <v>0.8604043431119375</v>
      </c>
      <c r="L175" s="32">
        <f t="shared" si="16"/>
        <v>0.8518854882296409</v>
      </c>
      <c r="M175" s="32">
        <f t="shared" si="16"/>
        <v>0</v>
      </c>
      <c r="N175" s="32">
        <f t="shared" si="16"/>
        <v>1.08915054871976</v>
      </c>
      <c r="O175" s="32">
        <f t="shared" si="17"/>
        <v>1.1000420542069576</v>
      </c>
      <c r="P175" s="32">
        <f t="shared" si="18"/>
        <v>1.08915054871976</v>
      </c>
      <c r="Q175" s="32">
        <f t="shared" si="18"/>
        <v>0</v>
      </c>
      <c r="R175" s="32">
        <f t="shared" si="18"/>
        <v>0</v>
      </c>
      <c r="S175" s="32">
        <f t="shared" si="18"/>
        <v>0</v>
      </c>
      <c r="T175" s="32">
        <f t="shared" si="18"/>
        <v>1.310517396117377</v>
      </c>
      <c r="U175" s="32">
        <f t="shared" si="18"/>
        <v>1.7162372282856828</v>
      </c>
      <c r="V175" s="34">
        <v>0.5</v>
      </c>
      <c r="W175" s="32">
        <v>0.84</v>
      </c>
    </row>
    <row r="176" spans="2:23" ht="12.75">
      <c r="B176" s="34">
        <v>0.75</v>
      </c>
      <c r="C176" s="32">
        <v>1.05</v>
      </c>
      <c r="D176" s="32">
        <f t="shared" si="13"/>
        <v>0.6913664587625571</v>
      </c>
      <c r="E176" s="32">
        <f t="shared" si="13"/>
        <v>0.8666890019014697</v>
      </c>
      <c r="F176" s="32">
        <f t="shared" si="14"/>
        <v>0</v>
      </c>
      <c r="G176" s="32">
        <f t="shared" si="14"/>
        <v>0</v>
      </c>
      <c r="H176" s="32">
        <f t="shared" si="14"/>
        <v>0</v>
      </c>
      <c r="I176" s="32">
        <f t="shared" si="14"/>
        <v>0</v>
      </c>
      <c r="J176" s="32">
        <f t="shared" si="14"/>
        <v>1.132023335875734</v>
      </c>
      <c r="K176" s="32">
        <f t="shared" si="15"/>
        <v>1.1433435692344913</v>
      </c>
      <c r="L176" s="32">
        <f t="shared" si="16"/>
        <v>1.132023335875734</v>
      </c>
      <c r="M176" s="32">
        <f t="shared" si="16"/>
        <v>0</v>
      </c>
      <c r="N176" s="32">
        <f t="shared" si="16"/>
        <v>1.4752515368902572</v>
      </c>
      <c r="O176" s="32">
        <f t="shared" si="17"/>
        <v>1.4900040522591598</v>
      </c>
      <c r="P176" s="32">
        <f t="shared" si="18"/>
        <v>1.4752515368902572</v>
      </c>
      <c r="Q176" s="32">
        <f t="shared" si="18"/>
        <v>0</v>
      </c>
      <c r="R176" s="32">
        <f t="shared" si="18"/>
        <v>0</v>
      </c>
      <c r="S176" s="32">
        <f t="shared" si="18"/>
        <v>0</v>
      </c>
      <c r="T176" s="32">
        <f t="shared" si="18"/>
        <v>1.9457295914535087</v>
      </c>
      <c r="U176" s="32">
        <f t="shared" si="18"/>
        <v>2.443385357974488</v>
      </c>
      <c r="V176" s="34">
        <v>0.75</v>
      </c>
      <c r="W176" s="32">
        <v>1.05</v>
      </c>
    </row>
    <row r="177" spans="2:23" ht="12.75">
      <c r="B177" s="34">
        <v>1</v>
      </c>
      <c r="C177" s="32">
        <v>1.315</v>
      </c>
      <c r="D177" s="32">
        <f t="shared" si="13"/>
        <v>0.8773686024905545</v>
      </c>
      <c r="E177" s="32">
        <f t="shared" si="13"/>
        <v>1.4194906125759186</v>
      </c>
      <c r="F177" s="32">
        <f t="shared" si="14"/>
        <v>0</v>
      </c>
      <c r="G177" s="32">
        <f t="shared" si="14"/>
        <v>0</v>
      </c>
      <c r="H177" s="32">
        <f t="shared" si="14"/>
        <v>0</v>
      </c>
      <c r="I177" s="32">
        <f t="shared" si="14"/>
        <v>0</v>
      </c>
      <c r="J177" s="32">
        <f t="shared" si="14"/>
        <v>1.6807629370678463</v>
      </c>
      <c r="K177" s="32">
        <f t="shared" si="15"/>
        <v>1.6975705664385248</v>
      </c>
      <c r="L177" s="32">
        <f t="shared" si="16"/>
        <v>1.6807629370678463</v>
      </c>
      <c r="M177" s="32">
        <f t="shared" si="16"/>
        <v>0</v>
      </c>
      <c r="N177" s="32">
        <f t="shared" si="16"/>
        <v>2.174045893128279</v>
      </c>
      <c r="O177" s="32">
        <f t="shared" si="17"/>
        <v>2.1957863520595615</v>
      </c>
      <c r="P177" s="32">
        <f t="shared" si="18"/>
        <v>2.174045893128279</v>
      </c>
      <c r="Q177" s="32">
        <f t="shared" si="18"/>
        <v>0</v>
      </c>
      <c r="R177" s="32">
        <f t="shared" si="18"/>
        <v>0</v>
      </c>
      <c r="S177" s="32">
        <f t="shared" si="18"/>
        <v>0</v>
      </c>
      <c r="T177" s="32">
        <f t="shared" si="18"/>
        <v>2.8466033866030185</v>
      </c>
      <c r="U177" s="32">
        <f t="shared" si="18"/>
        <v>3.66296112627423</v>
      </c>
      <c r="V177" s="34">
        <v>1</v>
      </c>
      <c r="W177" s="32">
        <v>1.315</v>
      </c>
    </row>
    <row r="178" spans="2:23" ht="12.75">
      <c r="B178" s="34">
        <v>1.25</v>
      </c>
      <c r="C178" s="32">
        <v>1.66</v>
      </c>
      <c r="D178" s="32">
        <f t="shared" si="13"/>
        <v>1.1195223367779488</v>
      </c>
      <c r="E178" s="32">
        <f t="shared" si="13"/>
        <v>1.8255637977655466</v>
      </c>
      <c r="F178" s="32">
        <f t="shared" si="14"/>
        <v>0</v>
      </c>
      <c r="G178" s="32">
        <f t="shared" si="14"/>
        <v>0</v>
      </c>
      <c r="H178" s="32">
        <f t="shared" si="14"/>
        <v>0</v>
      </c>
      <c r="I178" s="32">
        <f t="shared" si="14"/>
        <v>0</v>
      </c>
      <c r="J178" s="32">
        <f t="shared" si="14"/>
        <v>2.275144415658677</v>
      </c>
      <c r="K178" s="32">
        <f t="shared" si="15"/>
        <v>2.2978958598152635</v>
      </c>
      <c r="L178" s="32">
        <f t="shared" si="16"/>
        <v>2.275144415658677</v>
      </c>
      <c r="M178" s="32">
        <f t="shared" si="16"/>
        <v>0</v>
      </c>
      <c r="N178" s="32">
        <f t="shared" si="16"/>
        <v>2.9998014332758247</v>
      </c>
      <c r="O178" s="32">
        <f t="shared" si="17"/>
        <v>3.0297994476085828</v>
      </c>
      <c r="P178" s="32">
        <f t="shared" si="18"/>
        <v>2.9998014332758247</v>
      </c>
      <c r="Q178" s="32">
        <f t="shared" si="18"/>
        <v>0</v>
      </c>
      <c r="R178" s="32">
        <f t="shared" si="18"/>
        <v>0</v>
      </c>
      <c r="S178" s="32">
        <f t="shared" si="18"/>
        <v>0</v>
      </c>
      <c r="T178" s="32">
        <f t="shared" si="18"/>
        <v>3.7687425118406166</v>
      </c>
      <c r="U178" s="32">
        <f t="shared" si="18"/>
        <v>5.219531969675295</v>
      </c>
      <c r="V178" s="34">
        <v>1.25</v>
      </c>
      <c r="W178" s="32">
        <v>1.66</v>
      </c>
    </row>
    <row r="179" spans="2:23" ht="12.75">
      <c r="B179" s="34">
        <v>1.5</v>
      </c>
      <c r="C179" s="32">
        <v>1.9</v>
      </c>
      <c r="D179" s="32">
        <f t="shared" si="13"/>
        <v>1.2879771084561342</v>
      </c>
      <c r="E179" s="32">
        <f t="shared" si="13"/>
        <v>2.1080494918105064</v>
      </c>
      <c r="F179" s="32">
        <f t="shared" si="14"/>
        <v>0</v>
      </c>
      <c r="G179" s="32">
        <f t="shared" si="14"/>
        <v>0</v>
      </c>
      <c r="H179" s="32">
        <f t="shared" si="14"/>
        <v>0</v>
      </c>
      <c r="I179" s="32">
        <f t="shared" si="14"/>
        <v>0</v>
      </c>
      <c r="J179" s="32">
        <f t="shared" si="14"/>
        <v>2.720711349505365</v>
      </c>
      <c r="K179" s="32">
        <f t="shared" si="15"/>
        <v>2.747918463000419</v>
      </c>
      <c r="L179" s="32">
        <f t="shared" si="16"/>
        <v>2.720711349505365</v>
      </c>
      <c r="M179" s="32">
        <f t="shared" si="16"/>
        <v>0</v>
      </c>
      <c r="N179" s="32">
        <f t="shared" si="16"/>
        <v>3.6350991603569063</v>
      </c>
      <c r="O179" s="32">
        <f t="shared" si="17"/>
        <v>3.6714501519604754</v>
      </c>
      <c r="P179" s="32">
        <f t="shared" si="18"/>
        <v>3.6350991603569063</v>
      </c>
      <c r="Q179" s="32">
        <f t="shared" si="18"/>
        <v>0</v>
      </c>
      <c r="R179" s="32">
        <f t="shared" si="18"/>
        <v>0</v>
      </c>
      <c r="S179" s="32">
        <f t="shared" si="18"/>
        <v>0</v>
      </c>
      <c r="T179" s="32">
        <f t="shared" si="18"/>
        <v>4.863965814451797</v>
      </c>
      <c r="U179" s="32">
        <f t="shared" si="18"/>
        <v>6.414880871218071</v>
      </c>
      <c r="V179" s="34">
        <v>1.5</v>
      </c>
      <c r="W179" s="32">
        <v>1.9</v>
      </c>
    </row>
    <row r="180" spans="2:23" ht="12.75">
      <c r="B180" s="34">
        <v>2</v>
      </c>
      <c r="C180" s="32">
        <v>2.375</v>
      </c>
      <c r="D180" s="32">
        <f t="shared" si="13"/>
        <v>1.621377177402542</v>
      </c>
      <c r="E180" s="32">
        <f t="shared" si="13"/>
        <v>2.6671357612744853</v>
      </c>
      <c r="F180" s="32">
        <f t="shared" si="14"/>
        <v>0</v>
      </c>
      <c r="G180" s="32">
        <f t="shared" si="14"/>
        <v>0</v>
      </c>
      <c r="H180" s="32">
        <f t="shared" si="14"/>
        <v>0</v>
      </c>
      <c r="I180" s="32">
        <f t="shared" si="14"/>
        <v>0</v>
      </c>
      <c r="J180" s="32">
        <f t="shared" si="14"/>
        <v>3.6568456065103323</v>
      </c>
      <c r="K180" s="32">
        <f t="shared" si="15"/>
        <v>3.6934140625754357</v>
      </c>
      <c r="L180" s="32">
        <f t="shared" si="16"/>
        <v>3.6568456065103323</v>
      </c>
      <c r="M180" s="32">
        <f t="shared" si="16"/>
        <v>0</v>
      </c>
      <c r="N180" s="32">
        <f t="shared" si="16"/>
        <v>5.027406287582313</v>
      </c>
      <c r="O180" s="32">
        <f t="shared" si="17"/>
        <v>5.077680350458135</v>
      </c>
      <c r="P180" s="32">
        <f t="shared" si="18"/>
        <v>5.027406287582313</v>
      </c>
      <c r="Q180" s="32">
        <f t="shared" si="18"/>
        <v>0</v>
      </c>
      <c r="R180" s="32">
        <f t="shared" si="18"/>
        <v>0</v>
      </c>
      <c r="S180" s="32">
        <f t="shared" si="18"/>
        <v>0</v>
      </c>
      <c r="T180" s="32">
        <f t="shared" si="18"/>
        <v>7.469743881681169</v>
      </c>
      <c r="U180" s="32">
        <f t="shared" si="18"/>
        <v>9.038609913418735</v>
      </c>
      <c r="V180" s="34">
        <v>2</v>
      </c>
      <c r="W180" s="32">
        <v>2.375</v>
      </c>
    </row>
    <row r="181" spans="2:23" ht="12.75">
      <c r="B181" s="34">
        <v>2.5</v>
      </c>
      <c r="C181" s="32">
        <v>2.875</v>
      </c>
      <c r="D181" s="32">
        <f t="shared" si="13"/>
        <v>2.5023740365138605</v>
      </c>
      <c r="E181" s="32">
        <f t="shared" si="13"/>
        <v>3.5699453536415713</v>
      </c>
      <c r="F181" s="32">
        <f t="shared" si="14"/>
        <v>0</v>
      </c>
      <c r="G181" s="32">
        <f t="shared" si="14"/>
        <v>0</v>
      </c>
      <c r="H181" s="32">
        <f t="shared" si="14"/>
        <v>0</v>
      </c>
      <c r="I181" s="32">
        <f t="shared" si="14"/>
        <v>0</v>
      </c>
      <c r="J181" s="32">
        <f t="shared" si="14"/>
        <v>5.7992233710710375</v>
      </c>
      <c r="K181" s="32">
        <f t="shared" si="15"/>
        <v>5.857215604781748</v>
      </c>
      <c r="L181" s="32">
        <f t="shared" si="16"/>
        <v>5.7992233710710375</v>
      </c>
      <c r="M181" s="32">
        <f t="shared" si="16"/>
        <v>0</v>
      </c>
      <c r="N181" s="32">
        <f t="shared" si="16"/>
        <v>7.669246676776051</v>
      </c>
      <c r="O181" s="32">
        <f t="shared" si="17"/>
        <v>7.745939143543812</v>
      </c>
      <c r="P181" s="32">
        <f t="shared" si="18"/>
        <v>7.669246676776051</v>
      </c>
      <c r="Q181" s="32">
        <f t="shared" si="18"/>
        <v>0</v>
      </c>
      <c r="R181" s="32">
        <f t="shared" si="18"/>
        <v>0</v>
      </c>
      <c r="S181" s="32">
        <f t="shared" si="18"/>
        <v>0</v>
      </c>
      <c r="T181" s="32">
        <f t="shared" si="18"/>
        <v>10.023251361278234</v>
      </c>
      <c r="U181" s="32">
        <f t="shared" si="18"/>
        <v>13.709626802732412</v>
      </c>
      <c r="V181" s="34">
        <v>2.5</v>
      </c>
      <c r="W181" s="32">
        <v>2.875</v>
      </c>
    </row>
    <row r="182" spans="2:23" ht="12.75">
      <c r="B182" s="34">
        <v>3</v>
      </c>
      <c r="C182" s="32">
        <v>3.5</v>
      </c>
      <c r="D182" s="32">
        <f t="shared" si="13"/>
        <v>3.062540144257828</v>
      </c>
      <c r="E182" s="32">
        <f t="shared" si="13"/>
        <v>4.379824063632851</v>
      </c>
      <c r="F182" s="32">
        <f t="shared" si="14"/>
        <v>0</v>
      </c>
      <c r="G182" s="32">
        <f t="shared" si="14"/>
        <v>0</v>
      </c>
      <c r="H182" s="32">
        <f t="shared" si="14"/>
        <v>0</v>
      </c>
      <c r="I182" s="32">
        <f t="shared" si="14"/>
        <v>0</v>
      </c>
      <c r="J182" s="32">
        <f t="shared" si="14"/>
        <v>7.583928761188846</v>
      </c>
      <c r="K182" s="32">
        <f t="shared" si="15"/>
        <v>7.659768048800735</v>
      </c>
      <c r="L182" s="32">
        <f t="shared" si="16"/>
        <v>7.583928761188846</v>
      </c>
      <c r="M182" s="32">
        <f t="shared" si="16"/>
        <v>0</v>
      </c>
      <c r="N182" s="32">
        <f t="shared" si="16"/>
        <v>10.26380939394891</v>
      </c>
      <c r="O182" s="32">
        <f t="shared" si="17"/>
        <v>10.366447487888399</v>
      </c>
      <c r="P182" s="32">
        <f t="shared" si="18"/>
        <v>10.26380939394891</v>
      </c>
      <c r="Q182" s="32">
        <f t="shared" si="18"/>
        <v>0</v>
      </c>
      <c r="R182" s="32">
        <f t="shared" si="18"/>
        <v>0</v>
      </c>
      <c r="S182" s="32">
        <f t="shared" si="18"/>
        <v>0</v>
      </c>
      <c r="T182" s="32">
        <f t="shared" si="18"/>
        <v>14.3389266161989</v>
      </c>
      <c r="U182" s="32">
        <f t="shared" si="18"/>
        <v>18.603154526532403</v>
      </c>
      <c r="V182" s="34">
        <v>3</v>
      </c>
      <c r="W182" s="32">
        <v>3.5</v>
      </c>
    </row>
    <row r="183" spans="2:23" ht="12.75">
      <c r="B183" s="34">
        <v>3.5</v>
      </c>
      <c r="C183" s="32">
        <v>4</v>
      </c>
      <c r="D183" s="32">
        <f t="shared" si="13"/>
        <v>3.5106730304530034</v>
      </c>
      <c r="E183" s="32">
        <f t="shared" si="13"/>
        <v>5.027727031625878</v>
      </c>
      <c r="F183" s="32">
        <f t="shared" si="14"/>
        <v>0</v>
      </c>
      <c r="G183" s="32">
        <f t="shared" si="14"/>
        <v>0</v>
      </c>
      <c r="H183" s="32">
        <f t="shared" si="14"/>
        <v>0</v>
      </c>
      <c r="I183" s="32">
        <f t="shared" si="14"/>
        <v>0</v>
      </c>
      <c r="J183" s="32">
        <f t="shared" si="14"/>
        <v>9.119009753671335</v>
      </c>
      <c r="K183" s="32">
        <f t="shared" si="15"/>
        <v>9.210199851208047</v>
      </c>
      <c r="L183" s="32">
        <f t="shared" si="16"/>
        <v>9.119009753671335</v>
      </c>
      <c r="M183" s="32">
        <f t="shared" si="16"/>
        <v>0</v>
      </c>
      <c r="N183" s="32">
        <f t="shared" si="16"/>
        <v>12.518383424947217</v>
      </c>
      <c r="O183" s="32">
        <f t="shared" si="17"/>
        <v>12.64356725919669</v>
      </c>
      <c r="P183" s="32">
        <f t="shared" si="18"/>
        <v>12.518383424947217</v>
      </c>
      <c r="Q183" s="32">
        <f t="shared" si="18"/>
        <v>0</v>
      </c>
      <c r="R183" s="32">
        <f t="shared" si="18"/>
        <v>0</v>
      </c>
      <c r="S183" s="32">
        <f t="shared" si="18"/>
        <v>0</v>
      </c>
      <c r="T183" s="32">
        <f t="shared" si="18"/>
        <v>0</v>
      </c>
      <c r="U183" s="32">
        <f t="shared" si="18"/>
        <v>0</v>
      </c>
      <c r="V183" s="34">
        <v>3.5</v>
      </c>
      <c r="W183" s="32">
        <v>4</v>
      </c>
    </row>
    <row r="184" spans="2:23" ht="12.75">
      <c r="B184" s="34">
        <v>4</v>
      </c>
      <c r="C184" s="32">
        <v>4.5</v>
      </c>
      <c r="D184" s="32">
        <f t="shared" si="13"/>
        <v>3.958805916648185</v>
      </c>
      <c r="E184" s="32">
        <f t="shared" si="13"/>
        <v>5.675629999618907</v>
      </c>
      <c r="F184" s="32">
        <f t="shared" si="14"/>
        <v>0</v>
      </c>
      <c r="G184" s="32">
        <f t="shared" si="14"/>
        <v>8.667102779230268</v>
      </c>
      <c r="H184" s="32">
        <f t="shared" si="14"/>
        <v>0</v>
      </c>
      <c r="I184" s="32">
        <f t="shared" si="14"/>
        <v>0</v>
      </c>
      <c r="J184" s="32">
        <f t="shared" si="14"/>
        <v>10.801921675831045</v>
      </c>
      <c r="K184" s="32">
        <f t="shared" si="15"/>
        <v>10.909940892589354</v>
      </c>
      <c r="L184" s="32">
        <f t="shared" si="16"/>
        <v>10.801921675831045</v>
      </c>
      <c r="M184" s="32">
        <f t="shared" si="16"/>
        <v>0</v>
      </c>
      <c r="N184" s="32">
        <f t="shared" si="16"/>
        <v>14.999392059231393</v>
      </c>
      <c r="O184" s="32">
        <f t="shared" si="17"/>
        <v>15.149385979823707</v>
      </c>
      <c r="P184" s="32">
        <f t="shared" si="18"/>
        <v>14.999392059231393</v>
      </c>
      <c r="Q184" s="32">
        <f t="shared" si="18"/>
        <v>0</v>
      </c>
      <c r="R184" s="32">
        <f t="shared" si="18"/>
        <v>19.021789652188094</v>
      </c>
      <c r="S184" s="32">
        <f t="shared" si="18"/>
        <v>0</v>
      </c>
      <c r="T184" s="32">
        <f t="shared" si="18"/>
        <v>22.532686027410104</v>
      </c>
      <c r="U184" s="32">
        <f t="shared" si="18"/>
        <v>27.57034543291824</v>
      </c>
      <c r="V184" s="34">
        <v>4</v>
      </c>
      <c r="W184" s="32">
        <v>4.5</v>
      </c>
    </row>
    <row r="185" spans="2:23" ht="12.75">
      <c r="B185" s="34">
        <v>5</v>
      </c>
      <c r="C185" s="32">
        <v>5.563</v>
      </c>
      <c r="D185" s="32">
        <f t="shared" si="13"/>
        <v>6.419487397171688</v>
      </c>
      <c r="E185" s="32">
        <f t="shared" si="13"/>
        <v>7.855672309556217</v>
      </c>
      <c r="F185" s="32">
        <f t="shared" si="14"/>
        <v>0</v>
      </c>
      <c r="G185" s="32">
        <f t="shared" si="14"/>
        <v>0</v>
      </c>
      <c r="H185" s="32">
        <f t="shared" si="14"/>
        <v>0</v>
      </c>
      <c r="I185" s="32">
        <f t="shared" si="14"/>
        <v>0</v>
      </c>
      <c r="J185" s="32">
        <f t="shared" si="14"/>
        <v>14.633305499379105</v>
      </c>
      <c r="K185" s="32">
        <f t="shared" si="15"/>
        <v>14.779638554372898</v>
      </c>
      <c r="L185" s="32">
        <f t="shared" si="16"/>
        <v>14.633305499379105</v>
      </c>
      <c r="M185" s="32">
        <f t="shared" si="16"/>
        <v>0</v>
      </c>
      <c r="N185" s="32">
        <f t="shared" si="16"/>
        <v>20.80025122492459</v>
      </c>
      <c r="O185" s="32">
        <f t="shared" si="17"/>
        <v>21.00825373717384</v>
      </c>
      <c r="P185" s="32">
        <f t="shared" si="18"/>
        <v>20.80025122492459</v>
      </c>
      <c r="Q185" s="32">
        <f t="shared" si="18"/>
        <v>0</v>
      </c>
      <c r="R185" s="32">
        <f t="shared" si="18"/>
        <v>27.065451542480904</v>
      </c>
      <c r="S185" s="32">
        <f t="shared" si="18"/>
        <v>0</v>
      </c>
      <c r="T185" s="32">
        <f t="shared" si="18"/>
        <v>32.99654348132795</v>
      </c>
      <c r="U185" s="32">
        <f t="shared" si="18"/>
        <v>38.59352704146571</v>
      </c>
      <c r="V185" s="34">
        <v>5</v>
      </c>
      <c r="W185" s="32">
        <v>5.563</v>
      </c>
    </row>
    <row r="186" spans="2:23" ht="12.75">
      <c r="B186" s="34">
        <v>6</v>
      </c>
      <c r="C186" s="32">
        <v>6.625</v>
      </c>
      <c r="D186" s="32">
        <f t="shared" si="13"/>
        <v>7.669486593320625</v>
      </c>
      <c r="E186" s="32">
        <f t="shared" si="13"/>
        <v>9.392368569042088</v>
      </c>
      <c r="F186" s="32">
        <f t="shared" si="14"/>
        <v>0</v>
      </c>
      <c r="G186" s="32">
        <f t="shared" si="14"/>
        <v>14.999210304273376</v>
      </c>
      <c r="H186" s="32">
        <f t="shared" si="14"/>
        <v>0</v>
      </c>
      <c r="I186" s="32">
        <f t="shared" si="14"/>
        <v>0</v>
      </c>
      <c r="J186" s="32">
        <f t="shared" si="14"/>
        <v>18.994462259676734</v>
      </c>
      <c r="K186" s="32">
        <f t="shared" si="15"/>
        <v>19.184406882273503</v>
      </c>
      <c r="L186" s="32">
        <f t="shared" si="16"/>
        <v>18.994462259676734</v>
      </c>
      <c r="M186" s="32">
        <f t="shared" si="16"/>
        <v>0</v>
      </c>
      <c r="N186" s="32">
        <f t="shared" si="16"/>
        <v>28.60369720952653</v>
      </c>
      <c r="O186" s="32">
        <f t="shared" si="17"/>
        <v>28.889734181621794</v>
      </c>
      <c r="P186" s="32">
        <f t="shared" si="18"/>
        <v>28.60369720952653</v>
      </c>
      <c r="Q186" s="32">
        <f t="shared" si="18"/>
        <v>0</v>
      </c>
      <c r="R186" s="32">
        <f t="shared" si="18"/>
        <v>36.43017261645616</v>
      </c>
      <c r="S186" s="32">
        <f t="shared" si="18"/>
        <v>0</v>
      </c>
      <c r="T186" s="32">
        <f t="shared" si="18"/>
        <v>45.400399899787686</v>
      </c>
      <c r="U186" s="32">
        <f t="shared" si="18"/>
        <v>53.216825326685715</v>
      </c>
      <c r="V186" s="34">
        <v>6</v>
      </c>
      <c r="W186" s="32">
        <v>6.625</v>
      </c>
    </row>
    <row r="187" spans="2:23" ht="12.75">
      <c r="B187" s="34">
        <v>8</v>
      </c>
      <c r="C187" s="32">
        <v>8.625</v>
      </c>
      <c r="D187" s="32">
        <f t="shared" si="13"/>
        <v>10.023534043695271</v>
      </c>
      <c r="E187" s="32">
        <f t="shared" si="13"/>
        <v>12.647130725520631</v>
      </c>
      <c r="F187" s="32">
        <f t="shared" si="14"/>
        <v>0</v>
      </c>
      <c r="G187" s="32">
        <f t="shared" si="14"/>
        <v>19.68207334026259</v>
      </c>
      <c r="H187" s="32">
        <f t="shared" si="14"/>
        <v>22.385261373521377</v>
      </c>
      <c r="I187" s="32">
        <f t="shared" si="14"/>
        <v>24.722908111801964</v>
      </c>
      <c r="J187" s="32">
        <f t="shared" si="14"/>
        <v>28.584345652231683</v>
      </c>
      <c r="K187" s="32">
        <f t="shared" si="15"/>
        <v>28.870189108753998</v>
      </c>
      <c r="L187" s="32">
        <f t="shared" si="16"/>
        <v>28.584345652231683</v>
      </c>
      <c r="M187" s="32">
        <f t="shared" si="16"/>
        <v>35.67650964583298</v>
      </c>
      <c r="N187" s="32">
        <f t="shared" si="16"/>
        <v>43.434089232205686</v>
      </c>
      <c r="O187" s="32">
        <f t="shared" si="17"/>
        <v>43.86843012452774</v>
      </c>
      <c r="P187" s="32">
        <f t="shared" si="18"/>
        <v>43.434089232205686</v>
      </c>
      <c r="Q187" s="32">
        <f t="shared" si="18"/>
        <v>51.00272919398479</v>
      </c>
      <c r="R187" s="32">
        <f t="shared" si="18"/>
        <v>60.77473105447364</v>
      </c>
      <c r="S187" s="32">
        <f t="shared" si="18"/>
        <v>67.82834161403892</v>
      </c>
      <c r="T187" s="32">
        <f t="shared" si="18"/>
        <v>74.76986282184777</v>
      </c>
      <c r="U187" s="32">
        <f t="shared" si="18"/>
        <v>72.50151817991255</v>
      </c>
      <c r="V187" s="34">
        <v>8</v>
      </c>
      <c r="W187" s="32">
        <v>8.625</v>
      </c>
    </row>
    <row r="188" spans="2:23" ht="12.75">
      <c r="B188" s="34">
        <v>10</v>
      </c>
      <c r="C188" s="32">
        <v>10.75</v>
      </c>
      <c r="D188" s="32">
        <f aca="true" t="shared" si="19" ref="D188:E202">IF(D152&gt;0,12*D152*$C$168,0)</f>
        <v>15.361174661677818</v>
      </c>
      <c r="E188" s="32">
        <f t="shared" si="19"/>
        <v>18.85964551956697</v>
      </c>
      <c r="F188" s="32">
        <f aca="true" t="shared" si="20" ref="F188:J202">IF(F152&gt;0,12*F152*$C$169,0)</f>
        <v>0</v>
      </c>
      <c r="G188" s="32">
        <f t="shared" si="20"/>
        <v>24.657615316001113</v>
      </c>
      <c r="H188" s="32">
        <f t="shared" si="20"/>
        <v>28.06510381157906</v>
      </c>
      <c r="I188" s="32">
        <f t="shared" si="20"/>
        <v>34.27685748001006</v>
      </c>
      <c r="J188" s="32">
        <f t="shared" si="20"/>
        <v>40.52627719062315</v>
      </c>
      <c r="K188" s="32">
        <f t="shared" si="15"/>
        <v>40.931539962529385</v>
      </c>
      <c r="L188" s="32">
        <f aca="true" t="shared" si="21" ref="L188:N202">IF(L152&gt;0,12*L152*$C$169,0)</f>
        <v>40.52627719062315</v>
      </c>
      <c r="M188" s="32">
        <f t="shared" si="21"/>
        <v>54.79377410832103</v>
      </c>
      <c r="N188" s="32">
        <f t="shared" si="21"/>
        <v>54.79377410832103</v>
      </c>
      <c r="O188" s="32">
        <f t="shared" si="17"/>
        <v>55.34171184940424</v>
      </c>
      <c r="P188" s="32">
        <f aca="true" t="shared" si="22" ref="P188:U202">IF(P152&gt;0,12*P152*$C$169,0)</f>
        <v>64.49803482680984</v>
      </c>
      <c r="Q188" s="32">
        <f t="shared" si="22"/>
        <v>77.10995790632754</v>
      </c>
      <c r="R188" s="32">
        <f t="shared" si="22"/>
        <v>89.38777260713596</v>
      </c>
      <c r="S188" s="32">
        <f t="shared" si="22"/>
        <v>104.24181415729363</v>
      </c>
      <c r="T188" s="32">
        <f t="shared" si="22"/>
        <v>115.76855322276361</v>
      </c>
      <c r="U188" s="32">
        <f t="shared" si="22"/>
        <v>104.24181415729363</v>
      </c>
      <c r="V188" s="34">
        <v>10</v>
      </c>
      <c r="W188" s="32">
        <v>10.75</v>
      </c>
    </row>
    <row r="189" spans="2:23" ht="12.75">
      <c r="B189" s="34">
        <v>12</v>
      </c>
      <c r="C189" s="32">
        <v>12.75</v>
      </c>
      <c r="D189" s="32">
        <f t="shared" si="19"/>
        <v>21.21519394515081</v>
      </c>
      <c r="E189" s="32">
        <f t="shared" si="19"/>
        <v>24.432420923016984</v>
      </c>
      <c r="F189" s="32">
        <f t="shared" si="20"/>
        <v>0</v>
      </c>
      <c r="G189" s="32">
        <f t="shared" si="20"/>
        <v>33.41083787092744</v>
      </c>
      <c r="H189" s="32">
        <f t="shared" si="20"/>
        <v>33.41083787092744</v>
      </c>
      <c r="I189" s="32">
        <f t="shared" si="20"/>
        <v>43.82005123129061</v>
      </c>
      <c r="J189" s="32">
        <f t="shared" si="20"/>
        <v>49.61509423832726</v>
      </c>
      <c r="K189" s="32">
        <f t="shared" si="15"/>
        <v>50.11124518071053</v>
      </c>
      <c r="L189" s="32">
        <f t="shared" si="21"/>
        <v>53.582045877620345</v>
      </c>
      <c r="M189" s="32">
        <f t="shared" si="21"/>
        <v>73.23287874804016</v>
      </c>
      <c r="N189" s="32">
        <f t="shared" si="21"/>
        <v>65.48524222701778</v>
      </c>
      <c r="O189" s="32">
        <f t="shared" si="17"/>
        <v>66.14009464928796</v>
      </c>
      <c r="P189" s="32">
        <f t="shared" si="22"/>
        <v>88.72481605203171</v>
      </c>
      <c r="Q189" s="32">
        <f t="shared" si="22"/>
        <v>107.43497079149611</v>
      </c>
      <c r="R189" s="32">
        <f t="shared" si="22"/>
        <v>125.62475039468723</v>
      </c>
      <c r="S189" s="32">
        <f t="shared" si="22"/>
        <v>139.8243564898314</v>
      </c>
      <c r="T189" s="32">
        <f t="shared" si="22"/>
        <v>160.44318419224984</v>
      </c>
      <c r="U189" s="32">
        <f t="shared" si="22"/>
        <v>125.62475039468723</v>
      </c>
      <c r="V189" s="34">
        <v>12</v>
      </c>
      <c r="W189" s="32">
        <v>12.75</v>
      </c>
    </row>
    <row r="190" spans="2:23" ht="12.75">
      <c r="B190" s="34">
        <v>14</v>
      </c>
      <c r="C190" s="32">
        <v>14</v>
      </c>
      <c r="D190" s="32">
        <f t="shared" si="19"/>
        <v>23.320878591128075</v>
      </c>
      <c r="E190" s="32">
        <f t="shared" si="19"/>
        <v>28.039685487614857</v>
      </c>
      <c r="F190" s="32">
        <f t="shared" si="20"/>
        <v>36.751921658020194</v>
      </c>
      <c r="G190" s="32">
        <f t="shared" si="20"/>
        <v>36.751921658020194</v>
      </c>
      <c r="H190" s="32">
        <f t="shared" si="20"/>
        <v>45.659582469921155</v>
      </c>
      <c r="I190" s="32">
        <f t="shared" si="20"/>
        <v>54.62671991896632</v>
      </c>
      <c r="J190" s="32">
        <f t="shared" si="20"/>
        <v>54.62671991896632</v>
      </c>
      <c r="K190" s="32">
        <f t="shared" si="15"/>
        <v>0</v>
      </c>
      <c r="L190" s="32">
        <f t="shared" si="21"/>
        <v>63.50898849408531</v>
      </c>
      <c r="M190" s="32">
        <f t="shared" si="21"/>
        <v>85.13791402995395</v>
      </c>
      <c r="N190" s="32">
        <f t="shared" si="21"/>
        <v>72.16740980120325</v>
      </c>
      <c r="O190" s="32">
        <f t="shared" si="17"/>
        <v>0</v>
      </c>
      <c r="P190" s="32">
        <f t="shared" si="22"/>
        <v>106.24646442954925</v>
      </c>
      <c r="Q190" s="32">
        <f t="shared" si="22"/>
        <v>130.99353525929948</v>
      </c>
      <c r="R190" s="32">
        <f t="shared" si="22"/>
        <v>150.9545917686514</v>
      </c>
      <c r="S190" s="32">
        <f t="shared" si="22"/>
        <v>170.39527314173</v>
      </c>
      <c r="T190" s="32">
        <f t="shared" si="22"/>
        <v>189.31557937853532</v>
      </c>
      <c r="U190" s="32">
        <f t="shared" si="22"/>
        <v>0</v>
      </c>
      <c r="V190" s="34">
        <v>14</v>
      </c>
      <c r="W190" s="32">
        <v>14</v>
      </c>
    </row>
    <row r="191" spans="2:23" ht="12.75">
      <c r="B191" s="34">
        <v>16</v>
      </c>
      <c r="C191" s="32">
        <v>16</v>
      </c>
      <c r="D191" s="32">
        <f t="shared" si="19"/>
        <v>28.213744619966256</v>
      </c>
      <c r="E191" s="32">
        <f t="shared" si="19"/>
        <v>32.09987742037114</v>
      </c>
      <c r="F191" s="32">
        <f t="shared" si="20"/>
        <v>42.09765571736857</v>
      </c>
      <c r="G191" s="32">
        <f t="shared" si="20"/>
        <v>42.09765571736857</v>
      </c>
      <c r="H191" s="32">
        <f t="shared" si="20"/>
        <v>52.33105857598802</v>
      </c>
      <c r="I191" s="32">
        <f t="shared" si="20"/>
        <v>62.64532100798898</v>
      </c>
      <c r="J191" s="32">
        <f t="shared" si="20"/>
        <v>62.64532100798898</v>
      </c>
      <c r="K191" s="32">
        <f t="shared" si="15"/>
        <v>0</v>
      </c>
      <c r="L191" s="32">
        <f t="shared" si="21"/>
        <v>82.8588779199001</v>
      </c>
      <c r="M191" s="32">
        <f t="shared" si="21"/>
        <v>107.61672574951396</v>
      </c>
      <c r="N191" s="32">
        <f t="shared" si="21"/>
        <v>82.8588779199001</v>
      </c>
      <c r="O191" s="32">
        <f t="shared" si="17"/>
        <v>0</v>
      </c>
      <c r="P191" s="32">
        <f t="shared" si="22"/>
        <v>136.76166784108145</v>
      </c>
      <c r="Q191" s="32">
        <f t="shared" si="22"/>
        <v>165.001844443104</v>
      </c>
      <c r="R191" s="32">
        <f t="shared" si="22"/>
        <v>192.6392895299353</v>
      </c>
      <c r="S191" s="32">
        <f t="shared" si="22"/>
        <v>223.88101027453712</v>
      </c>
      <c r="T191" s="32">
        <f t="shared" si="22"/>
        <v>245.50993581040575</v>
      </c>
      <c r="U191" s="32">
        <f t="shared" si="22"/>
        <v>0</v>
      </c>
      <c r="V191" s="34">
        <v>16</v>
      </c>
      <c r="W191" s="32">
        <v>16</v>
      </c>
    </row>
    <row r="192" spans="2:23" ht="12.75">
      <c r="B192" s="34">
        <v>18</v>
      </c>
      <c r="C192" s="32">
        <v>18</v>
      </c>
      <c r="D192" s="32">
        <f t="shared" si="19"/>
        <v>31.77721094392773</v>
      </c>
      <c r="E192" s="32">
        <f t="shared" si="19"/>
        <v>36.160069353127525</v>
      </c>
      <c r="F192" s="32">
        <f t="shared" si="20"/>
        <v>47.44338977671694</v>
      </c>
      <c r="G192" s="32">
        <f t="shared" si="20"/>
        <v>47.44338977671694</v>
      </c>
      <c r="H192" s="32">
        <f t="shared" si="20"/>
        <v>59.002534682054595</v>
      </c>
      <c r="I192" s="32">
        <f t="shared" si="20"/>
        <v>82.24044063804232</v>
      </c>
      <c r="J192" s="32">
        <f t="shared" si="20"/>
        <v>70.66392209701155</v>
      </c>
      <c r="K192" s="32">
        <f t="shared" si="15"/>
        <v>0</v>
      </c>
      <c r="L192" s="32">
        <f t="shared" si="21"/>
        <v>104.77805543225486</v>
      </c>
      <c r="M192" s="32">
        <f t="shared" si="21"/>
        <v>138.3208687856396</v>
      </c>
      <c r="N192" s="32">
        <f t="shared" si="21"/>
        <v>93.55034603859684</v>
      </c>
      <c r="O192" s="32">
        <f t="shared" si="17"/>
        <v>0</v>
      </c>
      <c r="P192" s="32">
        <f t="shared" si="22"/>
        <v>171.10792364064991</v>
      </c>
      <c r="Q192" s="32">
        <f t="shared" si="22"/>
        <v>208.18067487397585</v>
      </c>
      <c r="R192" s="32">
        <f t="shared" si="22"/>
        <v>244.4002790258343</v>
      </c>
      <c r="S192" s="32">
        <f t="shared" si="22"/>
        <v>274.5158032846852</v>
      </c>
      <c r="T192" s="32">
        <f t="shared" si="22"/>
        <v>308.83416504393193</v>
      </c>
      <c r="U192" s="32">
        <f t="shared" si="22"/>
        <v>0</v>
      </c>
      <c r="V192" s="34">
        <v>18</v>
      </c>
      <c r="W192" s="32">
        <v>18</v>
      </c>
    </row>
    <row r="193" spans="2:23" ht="12.75">
      <c r="B193" s="34">
        <v>20</v>
      </c>
      <c r="C193" s="32">
        <v>20</v>
      </c>
      <c r="D193" s="32">
        <f t="shared" si="19"/>
        <v>40.2202612858839</v>
      </c>
      <c r="E193" s="32">
        <f t="shared" si="19"/>
        <v>46.567766663311595</v>
      </c>
      <c r="F193" s="32">
        <f t="shared" si="20"/>
        <v>52.78912383606551</v>
      </c>
      <c r="G193" s="32">
        <f t="shared" si="20"/>
        <v>52.78912383606551</v>
      </c>
      <c r="H193" s="32">
        <f t="shared" si="20"/>
        <v>78.6825231860342</v>
      </c>
      <c r="I193" s="32">
        <f t="shared" si="20"/>
        <v>104.24181415729377</v>
      </c>
      <c r="J193" s="32">
        <f t="shared" si="20"/>
        <v>78.6825231860342</v>
      </c>
      <c r="K193" s="32">
        <f t="shared" si="15"/>
        <v>0</v>
      </c>
      <c r="L193" s="32">
        <f t="shared" si="21"/>
        <v>123.24230640498922</v>
      </c>
      <c r="M193" s="32">
        <f t="shared" si="21"/>
        <v>166.58008689238181</v>
      </c>
      <c r="N193" s="32">
        <f t="shared" si="21"/>
        <v>104.24181415729377</v>
      </c>
      <c r="O193" s="32">
        <f t="shared" si="17"/>
        <v>0</v>
      </c>
      <c r="P193" s="32">
        <f t="shared" si="22"/>
        <v>209.09345896460985</v>
      </c>
      <c r="Q193" s="32">
        <f t="shared" si="22"/>
        <v>256.371130985487</v>
      </c>
      <c r="R193" s="32">
        <f t="shared" si="22"/>
        <v>296.6882402938358</v>
      </c>
      <c r="S193" s="32">
        <f t="shared" si="22"/>
        <v>341.45876304087864</v>
      </c>
      <c r="T193" s="32">
        <f t="shared" si="22"/>
        <v>379.57960958534846</v>
      </c>
      <c r="U193" s="32">
        <f t="shared" si="22"/>
        <v>0</v>
      </c>
      <c r="V193" s="34">
        <v>20</v>
      </c>
      <c r="W193" s="32">
        <v>20</v>
      </c>
    </row>
    <row r="194" spans="2:23" ht="12.75">
      <c r="B194" s="34">
        <v>22</v>
      </c>
      <c r="C194" s="32">
        <v>22</v>
      </c>
      <c r="D194" s="32">
        <f t="shared" si="19"/>
        <v>44.28045321864028</v>
      </c>
      <c r="E194" s="32">
        <f t="shared" si="19"/>
        <v>51.27586156406074</v>
      </c>
      <c r="F194" s="32">
        <f t="shared" si="20"/>
        <v>58.13485789541388</v>
      </c>
      <c r="G194" s="32">
        <f t="shared" si="20"/>
        <v>58.13485789541388</v>
      </c>
      <c r="H194" s="32">
        <f t="shared" si="20"/>
        <v>86.70112427505686</v>
      </c>
      <c r="I194" s="32">
        <f t="shared" si="20"/>
        <v>114.93328227599054</v>
      </c>
      <c r="J194" s="32">
        <f t="shared" si="20"/>
        <v>86.70112427505686</v>
      </c>
      <c r="K194" s="32">
        <f t="shared" si="15"/>
        <v>0</v>
      </c>
      <c r="L194" s="32">
        <f t="shared" si="21"/>
        <v>0</v>
      </c>
      <c r="M194" s="32">
        <f t="shared" si="21"/>
        <v>197.62510600653587</v>
      </c>
      <c r="N194" s="32">
        <f t="shared" si="21"/>
        <v>114.93328227599054</v>
      </c>
      <c r="O194" s="32">
        <f t="shared" si="17"/>
        <v>0</v>
      </c>
      <c r="P194" s="32">
        <f t="shared" si="22"/>
        <v>251.0824466000198</v>
      </c>
      <c r="Q194" s="32">
        <f t="shared" si="22"/>
        <v>303.2033536786667</v>
      </c>
      <c r="R194" s="32">
        <f t="shared" si="22"/>
        <v>353.9878272424763</v>
      </c>
      <c r="S194" s="32">
        <f t="shared" si="22"/>
        <v>403.435867291449</v>
      </c>
      <c r="T194" s="32">
        <f t="shared" si="22"/>
        <v>451.5474738255846</v>
      </c>
      <c r="U194" s="32">
        <f t="shared" si="22"/>
        <v>0</v>
      </c>
      <c r="V194" s="34">
        <v>22</v>
      </c>
      <c r="W194" s="32">
        <v>22</v>
      </c>
    </row>
    <row r="195" spans="2:23" ht="12.75">
      <c r="B195" s="34">
        <v>24</v>
      </c>
      <c r="C195" s="32">
        <v>24</v>
      </c>
      <c r="D195" s="32">
        <f t="shared" si="19"/>
        <v>55.983956464810085</v>
      </c>
      <c r="E195" s="32">
        <f t="shared" si="19"/>
        <v>64.11539787430969</v>
      </c>
      <c r="F195" s="32">
        <f t="shared" si="20"/>
        <v>63.48059195476206</v>
      </c>
      <c r="G195" s="32">
        <f t="shared" si="20"/>
        <v>63.48059195476206</v>
      </c>
      <c r="H195" s="32">
        <f t="shared" si="20"/>
        <v>94.71972536407932</v>
      </c>
      <c r="I195" s="32">
        <f t="shared" si="20"/>
        <v>140.8296859285002</v>
      </c>
      <c r="J195" s="32">
        <f t="shared" si="20"/>
        <v>94.71972536407932</v>
      </c>
      <c r="K195" s="32">
        <f t="shared" si="15"/>
        <v>0</v>
      </c>
      <c r="L195" s="32">
        <f t="shared" si="21"/>
        <v>171.47677929074516</v>
      </c>
      <c r="M195" s="32">
        <f t="shared" si="21"/>
        <v>238.60191097221275</v>
      </c>
      <c r="N195" s="32">
        <f t="shared" si="21"/>
        <v>125.62475039468728</v>
      </c>
      <c r="O195" s="32">
        <f t="shared" si="17"/>
        <v>0</v>
      </c>
      <c r="P195" s="32">
        <f t="shared" si="22"/>
        <v>296.6719464964228</v>
      </c>
      <c r="Q195" s="32">
        <f t="shared" si="22"/>
        <v>367.78692025042614</v>
      </c>
      <c r="R195" s="32">
        <f t="shared" si="22"/>
        <v>429.8467978471712</v>
      </c>
      <c r="S195" s="32">
        <f t="shared" si="22"/>
        <v>483.6409196863942</v>
      </c>
      <c r="T195" s="32">
        <f t="shared" si="22"/>
        <v>542.7167123079981</v>
      </c>
      <c r="U195" s="32">
        <f t="shared" si="22"/>
        <v>0</v>
      </c>
      <c r="V195" s="34">
        <v>24</v>
      </c>
      <c r="W195" s="32">
        <v>24</v>
      </c>
    </row>
    <row r="196" spans="2:23" ht="12.75">
      <c r="B196" s="34">
        <v>26</v>
      </c>
      <c r="C196" s="32">
        <v>26</v>
      </c>
      <c r="D196" s="32">
        <f t="shared" si="19"/>
        <v>0</v>
      </c>
      <c r="E196" s="32">
        <f t="shared" si="19"/>
        <v>0</v>
      </c>
      <c r="F196" s="32">
        <f t="shared" si="20"/>
        <v>85.68843910632175</v>
      </c>
      <c r="G196" s="32">
        <f t="shared" si="20"/>
        <v>0</v>
      </c>
      <c r="H196" s="32">
        <f t="shared" si="20"/>
        <v>136.31621851338403</v>
      </c>
      <c r="I196" s="32">
        <f t="shared" si="20"/>
        <v>0</v>
      </c>
      <c r="J196" s="32">
        <f t="shared" si="20"/>
        <v>102.73832645310199</v>
      </c>
      <c r="K196" s="32">
        <f t="shared" si="15"/>
        <v>0</v>
      </c>
      <c r="L196" s="32">
        <f t="shared" si="21"/>
        <v>0</v>
      </c>
      <c r="M196" s="32">
        <f t="shared" si="21"/>
        <v>0</v>
      </c>
      <c r="N196" s="32">
        <f t="shared" si="21"/>
        <v>136.31621851338403</v>
      </c>
      <c r="O196" s="32">
        <f t="shared" si="17"/>
        <v>0</v>
      </c>
      <c r="P196" s="32">
        <f t="shared" si="22"/>
        <v>0</v>
      </c>
      <c r="Q196" s="32">
        <f t="shared" si="22"/>
        <v>0</v>
      </c>
      <c r="R196" s="32">
        <f t="shared" si="22"/>
        <v>0</v>
      </c>
      <c r="S196" s="32">
        <f t="shared" si="22"/>
        <v>0</v>
      </c>
      <c r="T196" s="32">
        <f t="shared" si="22"/>
        <v>0</v>
      </c>
      <c r="U196" s="32">
        <f t="shared" si="22"/>
        <v>0</v>
      </c>
      <c r="V196" s="34">
        <v>26</v>
      </c>
      <c r="W196" s="32">
        <v>26</v>
      </c>
    </row>
    <row r="197" spans="2:23" ht="12.75">
      <c r="B197" s="34">
        <v>28</v>
      </c>
      <c r="C197" s="32">
        <v>28</v>
      </c>
      <c r="D197" s="32">
        <f t="shared" si="19"/>
        <v>0</v>
      </c>
      <c r="E197" s="32">
        <f t="shared" si="19"/>
        <v>0</v>
      </c>
      <c r="F197" s="32">
        <f t="shared" si="20"/>
        <v>92.35991521238842</v>
      </c>
      <c r="G197" s="32">
        <f t="shared" si="20"/>
        <v>0</v>
      </c>
      <c r="H197" s="32">
        <f t="shared" si="20"/>
        <v>147.00768663208078</v>
      </c>
      <c r="I197" s="32">
        <f t="shared" si="20"/>
        <v>182.9243373433276</v>
      </c>
      <c r="J197" s="32">
        <f t="shared" si="20"/>
        <v>110.75692754212444</v>
      </c>
      <c r="K197" s="32">
        <f t="shared" si="15"/>
        <v>0</v>
      </c>
      <c r="L197" s="32">
        <f t="shared" si="21"/>
        <v>0</v>
      </c>
      <c r="M197" s="32">
        <f t="shared" si="21"/>
        <v>0</v>
      </c>
      <c r="N197" s="32">
        <f t="shared" si="21"/>
        <v>147.00768663208078</v>
      </c>
      <c r="O197" s="32">
        <f t="shared" si="17"/>
        <v>0</v>
      </c>
      <c r="P197" s="32">
        <f t="shared" si="22"/>
        <v>0</v>
      </c>
      <c r="Q197" s="32">
        <f t="shared" si="22"/>
        <v>0</v>
      </c>
      <c r="R197" s="32">
        <f t="shared" si="22"/>
        <v>0</v>
      </c>
      <c r="S197" s="32">
        <f t="shared" si="22"/>
        <v>0</v>
      </c>
      <c r="T197" s="32">
        <f t="shared" si="22"/>
        <v>0</v>
      </c>
      <c r="U197" s="32">
        <f t="shared" si="22"/>
        <v>0</v>
      </c>
      <c r="V197" s="34">
        <v>28</v>
      </c>
      <c r="W197" s="32">
        <v>28</v>
      </c>
    </row>
    <row r="198" spans="2:23" ht="12.75">
      <c r="B198" s="34">
        <v>30</v>
      </c>
      <c r="C198" s="32">
        <v>30</v>
      </c>
      <c r="D198" s="32">
        <f t="shared" si="19"/>
        <v>80.31297207413526</v>
      </c>
      <c r="E198" s="32">
        <f t="shared" si="19"/>
        <v>100.02170523164003</v>
      </c>
      <c r="F198" s="32">
        <f t="shared" si="20"/>
        <v>99.03139131845548</v>
      </c>
      <c r="G198" s="32">
        <f t="shared" si="20"/>
        <v>0</v>
      </c>
      <c r="H198" s="32">
        <f t="shared" si="20"/>
        <v>157.69915475077752</v>
      </c>
      <c r="I198" s="32">
        <f t="shared" si="20"/>
        <v>196.28867249169883</v>
      </c>
      <c r="J198" s="32">
        <f t="shared" si="20"/>
        <v>118.77552863114711</v>
      </c>
      <c r="K198" s="32">
        <f t="shared" si="15"/>
        <v>0</v>
      </c>
      <c r="L198" s="32">
        <f t="shared" si="21"/>
        <v>0</v>
      </c>
      <c r="M198" s="32">
        <f t="shared" si="21"/>
        <v>0</v>
      </c>
      <c r="N198" s="32">
        <f t="shared" si="21"/>
        <v>157.69915475077752</v>
      </c>
      <c r="O198" s="32">
        <f t="shared" si="17"/>
        <v>0</v>
      </c>
      <c r="P198" s="32">
        <f t="shared" si="22"/>
        <v>0</v>
      </c>
      <c r="Q198" s="32">
        <f t="shared" si="22"/>
        <v>0</v>
      </c>
      <c r="R198" s="32">
        <f t="shared" si="22"/>
        <v>0</v>
      </c>
      <c r="S198" s="32">
        <f t="shared" si="22"/>
        <v>0</v>
      </c>
      <c r="T198" s="32">
        <f t="shared" si="22"/>
        <v>0</v>
      </c>
      <c r="U198" s="32">
        <f t="shared" si="22"/>
        <v>0</v>
      </c>
      <c r="V198" s="34">
        <v>30</v>
      </c>
      <c r="W198" s="32">
        <v>30</v>
      </c>
    </row>
    <row r="199" spans="2:23" ht="12.75">
      <c r="B199" s="34">
        <v>32</v>
      </c>
      <c r="C199" s="32">
        <v>32</v>
      </c>
      <c r="D199" s="32">
        <f t="shared" si="19"/>
        <v>0</v>
      </c>
      <c r="E199" s="32">
        <f t="shared" si="19"/>
        <v>0</v>
      </c>
      <c r="F199" s="32">
        <f t="shared" si="20"/>
        <v>105.70286742452214</v>
      </c>
      <c r="G199" s="32">
        <f t="shared" si="20"/>
        <v>0</v>
      </c>
      <c r="H199" s="32">
        <f t="shared" si="20"/>
        <v>168.39062286947427</v>
      </c>
      <c r="I199" s="32">
        <f t="shared" si="20"/>
        <v>209.65300764006966</v>
      </c>
      <c r="J199" s="32">
        <f t="shared" si="20"/>
        <v>126.79412972016976</v>
      </c>
      <c r="K199" s="32">
        <f t="shared" si="15"/>
        <v>0</v>
      </c>
      <c r="L199" s="32">
        <f t="shared" si="21"/>
        <v>230.32261981605228</v>
      </c>
      <c r="M199" s="32">
        <f t="shared" si="21"/>
        <v>0</v>
      </c>
      <c r="N199" s="32">
        <f t="shared" si="21"/>
        <v>168.39062286947427</v>
      </c>
      <c r="O199" s="32">
        <f t="shared" si="17"/>
        <v>0</v>
      </c>
      <c r="P199" s="32">
        <f t="shared" si="22"/>
        <v>0</v>
      </c>
      <c r="Q199" s="32">
        <f t="shared" si="22"/>
        <v>0</v>
      </c>
      <c r="R199" s="32">
        <f t="shared" si="22"/>
        <v>0</v>
      </c>
      <c r="S199" s="32">
        <f t="shared" si="22"/>
        <v>0</v>
      </c>
      <c r="T199" s="32">
        <f t="shared" si="22"/>
        <v>0</v>
      </c>
      <c r="U199" s="32">
        <f t="shared" si="22"/>
        <v>0</v>
      </c>
      <c r="V199" s="34">
        <v>32</v>
      </c>
      <c r="W199" s="32">
        <v>32</v>
      </c>
    </row>
    <row r="200" spans="2:23" ht="12.75">
      <c r="B200" s="34">
        <v>34</v>
      </c>
      <c r="C200" s="32">
        <v>34</v>
      </c>
      <c r="D200" s="32">
        <f t="shared" si="19"/>
        <v>0</v>
      </c>
      <c r="E200" s="32">
        <f t="shared" si="19"/>
        <v>0</v>
      </c>
      <c r="F200" s="32">
        <f t="shared" si="20"/>
        <v>112.37434353058958</v>
      </c>
      <c r="G200" s="32">
        <f t="shared" si="20"/>
        <v>0</v>
      </c>
      <c r="H200" s="32">
        <f t="shared" si="20"/>
        <v>179.08209098817102</v>
      </c>
      <c r="I200" s="32">
        <f t="shared" si="20"/>
        <v>223.01734278844089</v>
      </c>
      <c r="J200" s="32">
        <f t="shared" si="20"/>
        <v>134.81273080919243</v>
      </c>
      <c r="K200" s="32">
        <f t="shared" si="15"/>
        <v>0</v>
      </c>
      <c r="L200" s="32">
        <f t="shared" si="21"/>
        <v>245.03407994737796</v>
      </c>
      <c r="M200" s="32">
        <f t="shared" si="21"/>
        <v>0</v>
      </c>
      <c r="N200" s="32">
        <f t="shared" si="21"/>
        <v>179.08209098817102</v>
      </c>
      <c r="O200" s="32">
        <f t="shared" si="17"/>
        <v>0</v>
      </c>
      <c r="P200" s="32">
        <f t="shared" si="22"/>
        <v>0</v>
      </c>
      <c r="Q200" s="32">
        <f t="shared" si="22"/>
        <v>0</v>
      </c>
      <c r="R200" s="32">
        <f t="shared" si="22"/>
        <v>0</v>
      </c>
      <c r="S200" s="32">
        <f t="shared" si="22"/>
        <v>0</v>
      </c>
      <c r="T200" s="32">
        <f t="shared" si="22"/>
        <v>0</v>
      </c>
      <c r="U200" s="32">
        <f t="shared" si="22"/>
        <v>0</v>
      </c>
      <c r="V200" s="34">
        <v>34</v>
      </c>
      <c r="W200" s="32">
        <v>34</v>
      </c>
    </row>
    <row r="201" spans="2:23" ht="12.75">
      <c r="B201" s="34">
        <v>36</v>
      </c>
      <c r="C201" s="32">
        <v>36</v>
      </c>
      <c r="D201" s="32">
        <f t="shared" si="19"/>
        <v>0</v>
      </c>
      <c r="E201" s="32">
        <f t="shared" si="19"/>
        <v>0</v>
      </c>
      <c r="F201" s="32">
        <f t="shared" si="20"/>
        <v>119.04581963665626</v>
      </c>
      <c r="G201" s="32">
        <f t="shared" si="20"/>
        <v>0</v>
      </c>
      <c r="H201" s="32">
        <f t="shared" si="20"/>
        <v>189.77355910686776</v>
      </c>
      <c r="I201" s="32">
        <f t="shared" si="20"/>
        <v>236.3816779368117</v>
      </c>
      <c r="J201" s="32">
        <f t="shared" si="20"/>
        <v>142.8313318982147</v>
      </c>
      <c r="K201" s="32">
        <f t="shared" si="15"/>
        <v>0</v>
      </c>
      <c r="L201" s="32">
        <f t="shared" si="21"/>
        <v>282.6556883880462</v>
      </c>
      <c r="M201" s="32">
        <f t="shared" si="21"/>
        <v>0</v>
      </c>
      <c r="N201" s="32">
        <f t="shared" si="21"/>
        <v>189.77355910686776</v>
      </c>
      <c r="O201" s="32">
        <f t="shared" si="17"/>
        <v>0</v>
      </c>
      <c r="P201" s="32">
        <f t="shared" si="22"/>
        <v>0</v>
      </c>
      <c r="Q201" s="32">
        <f t="shared" si="22"/>
        <v>0</v>
      </c>
      <c r="R201" s="32">
        <f t="shared" si="22"/>
        <v>0</v>
      </c>
      <c r="S201" s="32">
        <f t="shared" si="22"/>
        <v>0</v>
      </c>
      <c r="T201" s="32">
        <f t="shared" si="22"/>
        <v>0</v>
      </c>
      <c r="U201" s="32">
        <f t="shared" si="22"/>
        <v>0</v>
      </c>
      <c r="V201" s="34">
        <v>36</v>
      </c>
      <c r="W201" s="32">
        <v>36</v>
      </c>
    </row>
    <row r="202" spans="2:23" ht="12.75">
      <c r="B202" s="34">
        <v>42</v>
      </c>
      <c r="C202" s="32">
        <v>42</v>
      </c>
      <c r="D202" s="32">
        <f t="shared" si="19"/>
        <v>0</v>
      </c>
      <c r="E202" s="32">
        <f t="shared" si="19"/>
        <v>0</v>
      </c>
      <c r="F202" s="32">
        <f t="shared" si="20"/>
        <v>0</v>
      </c>
      <c r="G202" s="32">
        <f t="shared" si="20"/>
        <v>0</v>
      </c>
      <c r="H202" s="32">
        <f t="shared" si="20"/>
        <v>0</v>
      </c>
      <c r="I202" s="32">
        <f t="shared" si="20"/>
        <v>0</v>
      </c>
      <c r="J202" s="32">
        <f t="shared" si="20"/>
        <v>166.88713516528267</v>
      </c>
      <c r="K202" s="32">
        <f t="shared" si="15"/>
        <v>0</v>
      </c>
      <c r="L202" s="32">
        <f t="shared" si="21"/>
        <v>0</v>
      </c>
      <c r="M202" s="32">
        <f t="shared" si="21"/>
        <v>0</v>
      </c>
      <c r="N202" s="32">
        <f t="shared" si="21"/>
        <v>221.8479634629584</v>
      </c>
      <c r="O202" s="32">
        <f t="shared" si="17"/>
        <v>0</v>
      </c>
      <c r="P202" s="32">
        <f t="shared" si="22"/>
        <v>0</v>
      </c>
      <c r="Q202" s="32">
        <f t="shared" si="22"/>
        <v>0</v>
      </c>
      <c r="R202" s="32">
        <f t="shared" si="22"/>
        <v>0</v>
      </c>
      <c r="S202" s="32">
        <f t="shared" si="22"/>
        <v>0</v>
      </c>
      <c r="T202" s="32">
        <f t="shared" si="22"/>
        <v>0</v>
      </c>
      <c r="U202" s="32">
        <f t="shared" si="22"/>
        <v>0</v>
      </c>
      <c r="V202" s="34">
        <v>42</v>
      </c>
      <c r="W202" s="32">
        <v>42</v>
      </c>
    </row>
    <row r="205" spans="2:12" ht="12.75">
      <c r="B205" s="26" t="s">
        <v>23</v>
      </c>
      <c r="C205" s="26">
        <v>62.425</v>
      </c>
      <c r="D205" s="26" t="s">
        <v>21</v>
      </c>
      <c r="L205" s="27" t="s">
        <v>22</v>
      </c>
    </row>
    <row r="206" spans="2:23" ht="12.75">
      <c r="B206" s="26" t="s">
        <v>0</v>
      </c>
      <c r="C206" s="26" t="s">
        <v>1</v>
      </c>
      <c r="L206" s="27" t="s">
        <v>24</v>
      </c>
      <c r="V206" s="26" t="s">
        <v>0</v>
      </c>
      <c r="W206" s="26" t="s">
        <v>1</v>
      </c>
    </row>
    <row r="207" spans="2:23" ht="12.75">
      <c r="B207" s="26" t="s">
        <v>2</v>
      </c>
      <c r="C207" s="26" t="s">
        <v>2</v>
      </c>
      <c r="D207" s="33" t="s">
        <v>3</v>
      </c>
      <c r="E207" s="33" t="s">
        <v>4</v>
      </c>
      <c r="F207" s="33" t="s">
        <v>38</v>
      </c>
      <c r="G207" s="33" t="s">
        <v>5</v>
      </c>
      <c r="H207" s="33" t="s">
        <v>35</v>
      </c>
      <c r="I207" s="33" t="s">
        <v>39</v>
      </c>
      <c r="J207" s="33" t="s">
        <v>6</v>
      </c>
      <c r="K207" s="33" t="s">
        <v>7</v>
      </c>
      <c r="L207" s="33" t="s">
        <v>36</v>
      </c>
      <c r="M207" s="33" t="s">
        <v>40</v>
      </c>
      <c r="N207" s="33" t="s">
        <v>8</v>
      </c>
      <c r="O207" s="33" t="s">
        <v>26</v>
      </c>
      <c r="P207" s="33" t="s">
        <v>37</v>
      </c>
      <c r="Q207" s="33" t="s">
        <v>41</v>
      </c>
      <c r="R207" s="33" t="s">
        <v>42</v>
      </c>
      <c r="S207" s="33" t="s">
        <v>43</v>
      </c>
      <c r="T207" s="33" t="s">
        <v>44</v>
      </c>
      <c r="U207" s="33" t="s">
        <v>9</v>
      </c>
      <c r="V207" s="26" t="s">
        <v>2</v>
      </c>
      <c r="W207" s="26" t="s">
        <v>2</v>
      </c>
    </row>
    <row r="208" spans="2:23" ht="12.75">
      <c r="B208" s="34">
        <v>0.125</v>
      </c>
      <c r="C208" s="32">
        <v>0.405</v>
      </c>
      <c r="D208" s="32">
        <f aca="true" t="shared" si="23" ref="D208:U222">IF(D172&gt;0,(D100/144)*$C$205,0)</f>
        <v>0</v>
      </c>
      <c r="E208" s="32">
        <f t="shared" si="23"/>
        <v>0.03208948086468909</v>
      </c>
      <c r="F208" s="32">
        <f t="shared" si="23"/>
        <v>0</v>
      </c>
      <c r="G208" s="32">
        <f t="shared" si="23"/>
        <v>0</v>
      </c>
      <c r="H208" s="32">
        <f t="shared" si="23"/>
        <v>0</v>
      </c>
      <c r="I208" s="32">
        <f t="shared" si="23"/>
        <v>0</v>
      </c>
      <c r="J208" s="32">
        <f t="shared" si="23"/>
        <v>0.024637151851476056</v>
      </c>
      <c r="K208" s="32">
        <f t="shared" si="23"/>
        <v>0.024637151851476056</v>
      </c>
      <c r="L208" s="32">
        <f t="shared" si="23"/>
        <v>0.024637151851476056</v>
      </c>
      <c r="M208" s="32">
        <f t="shared" si="23"/>
        <v>0</v>
      </c>
      <c r="N208" s="32">
        <f t="shared" si="23"/>
        <v>0.015738482667935504</v>
      </c>
      <c r="O208" s="32">
        <f t="shared" si="23"/>
        <v>0.015738482667935504</v>
      </c>
      <c r="P208" s="32">
        <f t="shared" si="23"/>
        <v>0.015738482667935504</v>
      </c>
      <c r="Q208" s="32">
        <f t="shared" si="23"/>
        <v>0</v>
      </c>
      <c r="R208" s="32">
        <f t="shared" si="23"/>
        <v>0</v>
      </c>
      <c r="S208" s="32">
        <f t="shared" si="23"/>
        <v>0</v>
      </c>
      <c r="T208" s="32">
        <f t="shared" si="23"/>
        <v>0</v>
      </c>
      <c r="U208" s="32">
        <f t="shared" si="23"/>
        <v>0</v>
      </c>
      <c r="V208" s="34">
        <v>0.125</v>
      </c>
      <c r="W208" s="32">
        <v>0.405</v>
      </c>
    </row>
    <row r="209" spans="2:23" ht="12.75">
      <c r="B209" s="34">
        <v>0.25</v>
      </c>
      <c r="C209" s="32">
        <v>0.54</v>
      </c>
      <c r="D209" s="32">
        <f t="shared" si="23"/>
        <v>0</v>
      </c>
      <c r="E209" s="32">
        <f t="shared" si="23"/>
        <v>0.05723394129756534</v>
      </c>
      <c r="F209" s="32">
        <f t="shared" si="23"/>
        <v>0</v>
      </c>
      <c r="G209" s="32">
        <f t="shared" si="23"/>
        <v>0</v>
      </c>
      <c r="H209" s="32">
        <f t="shared" si="23"/>
        <v>0</v>
      </c>
      <c r="I209" s="32">
        <f t="shared" si="23"/>
        <v>0</v>
      </c>
      <c r="J209" s="32">
        <f t="shared" si="23"/>
        <v>0.04511164953100665</v>
      </c>
      <c r="K209" s="32">
        <f t="shared" si="23"/>
        <v>0.04511164953100665</v>
      </c>
      <c r="L209" s="32">
        <f t="shared" si="23"/>
        <v>0.04511164953100665</v>
      </c>
      <c r="M209" s="32">
        <f t="shared" si="23"/>
        <v>0</v>
      </c>
      <c r="N209" s="32">
        <f t="shared" si="23"/>
        <v>0.031052732790619566</v>
      </c>
      <c r="O209" s="32">
        <f t="shared" si="23"/>
        <v>0.031052732790619566</v>
      </c>
      <c r="P209" s="32">
        <f t="shared" si="23"/>
        <v>0.031052732790619566</v>
      </c>
      <c r="Q209" s="32">
        <f t="shared" si="23"/>
        <v>0</v>
      </c>
      <c r="R209" s="32">
        <f t="shared" si="23"/>
        <v>0</v>
      </c>
      <c r="S209" s="32">
        <f t="shared" si="23"/>
        <v>0</v>
      </c>
      <c r="T209" s="32">
        <f t="shared" si="23"/>
        <v>0</v>
      </c>
      <c r="U209" s="32">
        <f t="shared" si="23"/>
        <v>0</v>
      </c>
      <c r="V209" s="34">
        <v>0.25</v>
      </c>
      <c r="W209" s="32">
        <v>0.54</v>
      </c>
    </row>
    <row r="210" spans="2:23" ht="12.75">
      <c r="B210" s="34">
        <v>0.375</v>
      </c>
      <c r="C210" s="32">
        <v>0.675</v>
      </c>
      <c r="D210" s="32">
        <f t="shared" si="23"/>
        <v>0</v>
      </c>
      <c r="E210" s="32">
        <f t="shared" si="23"/>
        <v>0.10112975261100146</v>
      </c>
      <c r="F210" s="32">
        <f t="shared" si="23"/>
        <v>0</v>
      </c>
      <c r="G210" s="32">
        <f t="shared" si="23"/>
        <v>0</v>
      </c>
      <c r="H210" s="32">
        <f t="shared" si="23"/>
        <v>0</v>
      </c>
      <c r="I210" s="32">
        <f t="shared" si="23"/>
        <v>0</v>
      </c>
      <c r="J210" s="32">
        <f t="shared" si="23"/>
        <v>0.08275224389311099</v>
      </c>
      <c r="K210" s="32">
        <f t="shared" si="23"/>
        <v>0.08275224389311099</v>
      </c>
      <c r="L210" s="32">
        <f t="shared" si="23"/>
        <v>0.08275224389311099</v>
      </c>
      <c r="M210" s="32">
        <f t="shared" si="23"/>
        <v>0</v>
      </c>
      <c r="N210" s="32">
        <f t="shared" si="23"/>
        <v>0.06092095111500338</v>
      </c>
      <c r="O210" s="32">
        <f t="shared" si="23"/>
        <v>0.06092095111500338</v>
      </c>
      <c r="P210" s="32">
        <f t="shared" si="23"/>
        <v>0.06092095111500338</v>
      </c>
      <c r="Q210" s="32">
        <f t="shared" si="23"/>
        <v>0</v>
      </c>
      <c r="R210" s="32">
        <f t="shared" si="23"/>
        <v>0</v>
      </c>
      <c r="S210" s="32">
        <f t="shared" si="23"/>
        <v>0</v>
      </c>
      <c r="T210" s="32">
        <f t="shared" si="23"/>
        <v>0</v>
      </c>
      <c r="U210" s="32">
        <f t="shared" si="23"/>
        <v>0</v>
      </c>
      <c r="V210" s="34">
        <v>0.375</v>
      </c>
      <c r="W210" s="32">
        <v>0.675</v>
      </c>
    </row>
    <row r="211" spans="2:23" ht="12.75">
      <c r="B211" s="34">
        <v>0.5</v>
      </c>
      <c r="C211" s="32">
        <v>0.84</v>
      </c>
      <c r="D211" s="32">
        <f t="shared" si="23"/>
        <v>0.17163372878109864</v>
      </c>
      <c r="E211" s="32">
        <f t="shared" si="23"/>
        <v>0.15466987457996895</v>
      </c>
      <c r="F211" s="32">
        <f t="shared" si="23"/>
        <v>0</v>
      </c>
      <c r="G211" s="32">
        <f t="shared" si="23"/>
        <v>0</v>
      </c>
      <c r="H211" s="32">
        <f t="shared" si="23"/>
        <v>0</v>
      </c>
      <c r="I211" s="32">
        <f t="shared" si="23"/>
        <v>0</v>
      </c>
      <c r="J211" s="32">
        <f t="shared" si="23"/>
        <v>0.13172454577612888</v>
      </c>
      <c r="K211" s="32">
        <f t="shared" si="23"/>
        <v>0.13172454577612888</v>
      </c>
      <c r="L211" s="32">
        <f t="shared" si="23"/>
        <v>0.13172454577612888</v>
      </c>
      <c r="M211" s="32">
        <f t="shared" si="23"/>
        <v>0</v>
      </c>
      <c r="N211" s="32">
        <f t="shared" si="23"/>
        <v>0.10150121144476495</v>
      </c>
      <c r="O211" s="32">
        <f t="shared" si="23"/>
        <v>0.10150121144476495</v>
      </c>
      <c r="P211" s="32">
        <f t="shared" si="23"/>
        <v>0.10150121144476495</v>
      </c>
      <c r="Q211" s="32">
        <f t="shared" si="23"/>
        <v>0</v>
      </c>
      <c r="R211" s="32">
        <f t="shared" si="23"/>
        <v>0</v>
      </c>
      <c r="S211" s="32">
        <f t="shared" si="23"/>
        <v>0</v>
      </c>
      <c r="T211" s="32">
        <f t="shared" si="23"/>
        <v>0.0733030257323059</v>
      </c>
      <c r="U211" s="32">
        <f t="shared" si="23"/>
        <v>0.021621559834387797</v>
      </c>
      <c r="V211" s="34">
        <v>0.5</v>
      </c>
      <c r="W211" s="32">
        <v>0.84</v>
      </c>
    </row>
    <row r="212" spans="2:23" ht="12.75">
      <c r="B212" s="34">
        <v>0.75</v>
      </c>
      <c r="C212" s="32">
        <v>1.05</v>
      </c>
      <c r="D212" s="32">
        <f t="shared" si="23"/>
        <v>0.28817851227994823</v>
      </c>
      <c r="E212" s="32">
        <f t="shared" si="23"/>
        <v>0.26606666764205955</v>
      </c>
      <c r="F212" s="32">
        <f t="shared" si="23"/>
        <v>0</v>
      </c>
      <c r="G212" s="32">
        <f t="shared" si="23"/>
        <v>0</v>
      </c>
      <c r="H212" s="32">
        <f t="shared" si="23"/>
        <v>0</v>
      </c>
      <c r="I212" s="32">
        <f t="shared" si="23"/>
        <v>0</v>
      </c>
      <c r="J212" s="32">
        <f t="shared" si="23"/>
        <v>0.23117473245958192</v>
      </c>
      <c r="K212" s="32">
        <f t="shared" si="23"/>
        <v>0.23117473245958192</v>
      </c>
      <c r="L212" s="32">
        <f t="shared" si="23"/>
        <v>0.23117473245958192</v>
      </c>
      <c r="M212" s="32">
        <f t="shared" si="23"/>
        <v>0</v>
      </c>
      <c r="N212" s="32">
        <f t="shared" si="23"/>
        <v>0.18745358510739293</v>
      </c>
      <c r="O212" s="32">
        <f t="shared" si="23"/>
        <v>0.18745358510739293</v>
      </c>
      <c r="P212" s="32">
        <f t="shared" si="23"/>
        <v>0.18745358510739293</v>
      </c>
      <c r="Q212" s="32">
        <f t="shared" si="23"/>
        <v>0</v>
      </c>
      <c r="R212" s="32">
        <f t="shared" si="23"/>
        <v>0</v>
      </c>
      <c r="S212" s="32">
        <f t="shared" si="23"/>
        <v>0</v>
      </c>
      <c r="T212" s="32">
        <f t="shared" si="23"/>
        <v>0.12752307739057295</v>
      </c>
      <c r="U212" s="32">
        <f t="shared" si="23"/>
        <v>0.06413061420014407</v>
      </c>
      <c r="V212" s="34">
        <v>0.75</v>
      </c>
      <c r="W212" s="32">
        <v>1.05</v>
      </c>
    </row>
    <row r="213" spans="2:23" ht="12.75">
      <c r="B213" s="34">
        <v>1</v>
      </c>
      <c r="C213" s="32">
        <v>1.315</v>
      </c>
      <c r="D213" s="32">
        <f t="shared" si="23"/>
        <v>0.47810429041388264</v>
      </c>
      <c r="E213" s="32">
        <f t="shared" si="23"/>
        <v>0.40973135076122424</v>
      </c>
      <c r="F213" s="32">
        <f t="shared" si="23"/>
        <v>0</v>
      </c>
      <c r="G213" s="32">
        <f t="shared" si="23"/>
        <v>0</v>
      </c>
      <c r="H213" s="32">
        <f t="shared" si="23"/>
        <v>0</v>
      </c>
      <c r="I213" s="32">
        <f t="shared" si="23"/>
        <v>0</v>
      </c>
      <c r="J213" s="32">
        <f t="shared" si="23"/>
        <v>0.3746596444841296</v>
      </c>
      <c r="K213" s="32">
        <f t="shared" si="23"/>
        <v>0.3746596444841296</v>
      </c>
      <c r="L213" s="32">
        <f t="shared" si="23"/>
        <v>0.3746596444841296</v>
      </c>
      <c r="M213" s="32">
        <f t="shared" si="23"/>
        <v>0</v>
      </c>
      <c r="N213" s="32">
        <f t="shared" si="23"/>
        <v>0.31182419930656696</v>
      </c>
      <c r="O213" s="32">
        <f t="shared" si="23"/>
        <v>0.31182419930656696</v>
      </c>
      <c r="P213" s="32">
        <f t="shared" si="23"/>
        <v>0.31182419930656696</v>
      </c>
      <c r="Q213" s="32">
        <f t="shared" si="23"/>
        <v>0</v>
      </c>
      <c r="R213" s="32">
        <f t="shared" si="23"/>
        <v>0</v>
      </c>
      <c r="S213" s="32">
        <f t="shared" si="23"/>
        <v>0</v>
      </c>
      <c r="T213" s="32">
        <f t="shared" si="23"/>
        <v>0.22615237750371997</v>
      </c>
      <c r="U213" s="32">
        <f t="shared" si="23"/>
        <v>0.12216297068118818</v>
      </c>
      <c r="V213" s="34">
        <v>1</v>
      </c>
      <c r="W213" s="32">
        <v>1.315</v>
      </c>
    </row>
    <row r="214" spans="2:23" ht="12.75">
      <c r="B214" s="34">
        <v>1.25</v>
      </c>
      <c r="C214" s="32">
        <v>1.66</v>
      </c>
      <c r="D214" s="32">
        <f t="shared" si="23"/>
        <v>0.7970192336910806</v>
      </c>
      <c r="E214" s="32">
        <f t="shared" si="23"/>
        <v>0.7079726181574696</v>
      </c>
      <c r="F214" s="32">
        <f t="shared" si="23"/>
        <v>0</v>
      </c>
      <c r="G214" s="32">
        <f t="shared" si="23"/>
        <v>0</v>
      </c>
      <c r="H214" s="32">
        <f t="shared" si="23"/>
        <v>0</v>
      </c>
      <c r="I214" s="32">
        <f t="shared" si="23"/>
        <v>0</v>
      </c>
      <c r="J214" s="32">
        <f t="shared" si="23"/>
        <v>0.6484016526298833</v>
      </c>
      <c r="K214" s="32">
        <f t="shared" si="23"/>
        <v>0.6484016526298833</v>
      </c>
      <c r="L214" s="32">
        <f t="shared" si="23"/>
        <v>0.6484016526298833</v>
      </c>
      <c r="M214" s="32">
        <f t="shared" si="23"/>
        <v>0</v>
      </c>
      <c r="N214" s="32">
        <f t="shared" si="23"/>
        <v>0.5560932812507595</v>
      </c>
      <c r="O214" s="32">
        <f t="shared" si="23"/>
        <v>0.5560932812507595</v>
      </c>
      <c r="P214" s="32">
        <f t="shared" si="23"/>
        <v>0.5560932812507595</v>
      </c>
      <c r="Q214" s="32">
        <f t="shared" si="23"/>
        <v>0</v>
      </c>
      <c r="R214" s="32">
        <f t="shared" si="23"/>
        <v>0</v>
      </c>
      <c r="S214" s="32">
        <f t="shared" si="23"/>
        <v>0</v>
      </c>
      <c r="T214" s="32">
        <f t="shared" si="23"/>
        <v>0.45814391082691197</v>
      </c>
      <c r="U214" s="32">
        <f t="shared" si="23"/>
        <v>0.27333922556065554</v>
      </c>
      <c r="V214" s="34">
        <v>1.25</v>
      </c>
      <c r="W214" s="32">
        <v>1.66</v>
      </c>
    </row>
    <row r="215" spans="2:23" ht="12.75">
      <c r="B215" s="34">
        <v>1.5</v>
      </c>
      <c r="C215" s="32">
        <v>1.9</v>
      </c>
      <c r="D215" s="32">
        <f t="shared" si="23"/>
        <v>1.0666758756165522</v>
      </c>
      <c r="E215" s="32">
        <f t="shared" si="23"/>
        <v>0.9632475725135825</v>
      </c>
      <c r="F215" s="32">
        <f t="shared" si="23"/>
        <v>0</v>
      </c>
      <c r="G215" s="32">
        <f t="shared" si="23"/>
        <v>0</v>
      </c>
      <c r="H215" s="32">
        <f t="shared" si="23"/>
        <v>0</v>
      </c>
      <c r="I215" s="32">
        <f t="shared" si="23"/>
        <v>0</v>
      </c>
      <c r="J215" s="32">
        <f t="shared" si="23"/>
        <v>0.8825466938573412</v>
      </c>
      <c r="K215" s="32">
        <f t="shared" si="23"/>
        <v>0.8825466938573412</v>
      </c>
      <c r="L215" s="32">
        <f t="shared" si="23"/>
        <v>0.8825466938573412</v>
      </c>
      <c r="M215" s="32">
        <f t="shared" si="23"/>
        <v>0</v>
      </c>
      <c r="N215" s="32">
        <f t="shared" si="23"/>
        <v>0.7660700054700892</v>
      </c>
      <c r="O215" s="32">
        <f t="shared" si="23"/>
        <v>0.7660700054700892</v>
      </c>
      <c r="P215" s="32">
        <f t="shared" si="23"/>
        <v>0.7660700054700892</v>
      </c>
      <c r="Q215" s="32">
        <f t="shared" si="23"/>
        <v>0</v>
      </c>
      <c r="R215" s="32">
        <f t="shared" si="23"/>
        <v>0</v>
      </c>
      <c r="S215" s="32">
        <f t="shared" si="23"/>
        <v>0</v>
      </c>
      <c r="T215" s="32">
        <f t="shared" si="23"/>
        <v>0.6095343248323529</v>
      </c>
      <c r="U215" s="32">
        <f t="shared" si="23"/>
        <v>0.41197542516391455</v>
      </c>
      <c r="V215" s="34">
        <v>1.5</v>
      </c>
      <c r="W215" s="32">
        <v>1.9</v>
      </c>
    </row>
    <row r="216" spans="2:23" ht="12.75">
      <c r="B216" s="34">
        <v>2</v>
      </c>
      <c r="C216" s="32">
        <v>2.375</v>
      </c>
      <c r="D216" s="32">
        <f t="shared" si="23"/>
        <v>1.7160053241419497</v>
      </c>
      <c r="E216" s="32">
        <f t="shared" si="23"/>
        <v>1.5841132643912912</v>
      </c>
      <c r="F216" s="32">
        <f t="shared" si="23"/>
        <v>0</v>
      </c>
      <c r="G216" s="32">
        <f t="shared" si="23"/>
        <v>0</v>
      </c>
      <c r="H216" s="32">
        <f t="shared" si="23"/>
        <v>0</v>
      </c>
      <c r="I216" s="32">
        <f t="shared" si="23"/>
        <v>0</v>
      </c>
      <c r="J216" s="32">
        <f t="shared" si="23"/>
        <v>1.4546780762670652</v>
      </c>
      <c r="K216" s="32">
        <f t="shared" si="23"/>
        <v>1.4546780762670652</v>
      </c>
      <c r="L216" s="32">
        <f t="shared" si="23"/>
        <v>1.4546780762670652</v>
      </c>
      <c r="M216" s="32">
        <f t="shared" si="23"/>
        <v>0</v>
      </c>
      <c r="N216" s="32">
        <f t="shared" si="23"/>
        <v>1.2800931053493374</v>
      </c>
      <c r="O216" s="32">
        <f t="shared" si="23"/>
        <v>1.2800931053493374</v>
      </c>
      <c r="P216" s="32">
        <f t="shared" si="23"/>
        <v>1.2800931053493374</v>
      </c>
      <c r="Q216" s="32">
        <f t="shared" si="23"/>
        <v>0</v>
      </c>
      <c r="R216" s="32">
        <f t="shared" si="23"/>
        <v>0</v>
      </c>
      <c r="S216" s="32">
        <f t="shared" si="23"/>
        <v>0</v>
      </c>
      <c r="T216" s="32">
        <f t="shared" si="23"/>
        <v>0.9689828832878685</v>
      </c>
      <c r="U216" s="32">
        <f t="shared" si="23"/>
        <v>0.7691373497719916</v>
      </c>
      <c r="V216" s="34">
        <v>2</v>
      </c>
      <c r="W216" s="32">
        <v>2.375</v>
      </c>
    </row>
    <row r="217" spans="2:23" ht="12.75">
      <c r="B217" s="34">
        <v>2.5</v>
      </c>
      <c r="C217" s="32">
        <v>2.875</v>
      </c>
      <c r="D217" s="32">
        <f t="shared" si="23"/>
        <v>2.4986415083614397</v>
      </c>
      <c r="E217" s="32">
        <f t="shared" si="23"/>
        <v>2.3639984061022483</v>
      </c>
      <c r="F217" s="32">
        <f t="shared" si="23"/>
        <v>0</v>
      </c>
      <c r="G217" s="32">
        <f t="shared" si="23"/>
        <v>0</v>
      </c>
      <c r="H217" s="32">
        <f t="shared" si="23"/>
        <v>0</v>
      </c>
      <c r="I217" s="32">
        <f t="shared" si="23"/>
        <v>0</v>
      </c>
      <c r="J217" s="32">
        <f t="shared" si="23"/>
        <v>2.0755257229401995</v>
      </c>
      <c r="K217" s="32">
        <f t="shared" si="23"/>
        <v>2.0755257229401995</v>
      </c>
      <c r="L217" s="32">
        <f t="shared" si="23"/>
        <v>2.0755257229401995</v>
      </c>
      <c r="M217" s="32">
        <f t="shared" si="23"/>
        <v>0</v>
      </c>
      <c r="N217" s="32">
        <f t="shared" si="23"/>
        <v>1.837318127354845</v>
      </c>
      <c r="O217" s="32">
        <f t="shared" si="23"/>
        <v>1.837318127354845</v>
      </c>
      <c r="P217" s="32">
        <f t="shared" si="23"/>
        <v>1.837318127354845</v>
      </c>
      <c r="Q217" s="32">
        <f t="shared" si="23"/>
        <v>0</v>
      </c>
      <c r="R217" s="32">
        <f t="shared" si="23"/>
        <v>0</v>
      </c>
      <c r="S217" s="32">
        <f t="shared" si="23"/>
        <v>0</v>
      </c>
      <c r="T217" s="32">
        <f t="shared" si="23"/>
        <v>1.5374599415337205</v>
      </c>
      <c r="U217" s="32">
        <f t="shared" si="23"/>
        <v>1.0678814995673829</v>
      </c>
      <c r="V217" s="34">
        <v>2.5</v>
      </c>
      <c r="W217" s="32">
        <v>2.875</v>
      </c>
    </row>
    <row r="218" spans="2:23" ht="12.75">
      <c r="B218" s="34">
        <v>3</v>
      </c>
      <c r="C218" s="32">
        <v>3.5</v>
      </c>
      <c r="D218" s="32">
        <f t="shared" si="23"/>
        <v>3.784575131432481</v>
      </c>
      <c r="E218" s="32">
        <f t="shared" si="23"/>
        <v>3.6184380400595195</v>
      </c>
      <c r="F218" s="32">
        <f t="shared" si="23"/>
        <v>0</v>
      </c>
      <c r="G218" s="32">
        <f t="shared" si="23"/>
        <v>0</v>
      </c>
      <c r="H218" s="32">
        <f t="shared" si="23"/>
        <v>0</v>
      </c>
      <c r="I218" s="32">
        <f t="shared" si="23"/>
        <v>0</v>
      </c>
      <c r="J218" s="32">
        <f t="shared" si="23"/>
        <v>3.204768408519064</v>
      </c>
      <c r="K218" s="32">
        <f t="shared" si="23"/>
        <v>3.204768408519064</v>
      </c>
      <c r="L218" s="32">
        <f t="shared" si="23"/>
        <v>3.204768408519064</v>
      </c>
      <c r="M218" s="32">
        <f t="shared" si="23"/>
        <v>0</v>
      </c>
      <c r="N218" s="32">
        <f t="shared" si="23"/>
        <v>2.8633994426682</v>
      </c>
      <c r="O218" s="32">
        <f t="shared" si="23"/>
        <v>2.8633994426682</v>
      </c>
      <c r="P218" s="32">
        <f t="shared" si="23"/>
        <v>2.8633994426682</v>
      </c>
      <c r="Q218" s="32">
        <f t="shared" si="23"/>
        <v>0</v>
      </c>
      <c r="R218" s="32">
        <f t="shared" si="23"/>
        <v>0</v>
      </c>
      <c r="S218" s="32">
        <f t="shared" si="23"/>
        <v>0</v>
      </c>
      <c r="T218" s="32">
        <f t="shared" si="23"/>
        <v>2.344302235548276</v>
      </c>
      <c r="U218" s="32">
        <f t="shared" si="23"/>
        <v>1.801115701749676</v>
      </c>
      <c r="V218" s="34">
        <v>3</v>
      </c>
      <c r="W218" s="32">
        <v>3.5</v>
      </c>
    </row>
    <row r="219" spans="2:23" ht="12.75">
      <c r="B219" s="34">
        <v>3.5</v>
      </c>
      <c r="C219" s="32">
        <v>4</v>
      </c>
      <c r="D219" s="32">
        <f t="shared" si="23"/>
        <v>5.004839531256837</v>
      </c>
      <c r="E219" s="32">
        <f t="shared" si="23"/>
        <v>4.813507248592859</v>
      </c>
      <c r="F219" s="32">
        <f t="shared" si="23"/>
        <v>0</v>
      </c>
      <c r="G219" s="32">
        <f t="shared" si="23"/>
        <v>0</v>
      </c>
      <c r="H219" s="32">
        <f t="shared" si="23"/>
        <v>0</v>
      </c>
      <c r="I219" s="32">
        <f t="shared" si="23"/>
        <v>0</v>
      </c>
      <c r="J219" s="32">
        <f t="shared" si="23"/>
        <v>4.2860098285062875</v>
      </c>
      <c r="K219" s="32">
        <f t="shared" si="23"/>
        <v>4.2860098285062875</v>
      </c>
      <c r="L219" s="32">
        <f t="shared" si="23"/>
        <v>4.2860098285062875</v>
      </c>
      <c r="M219" s="32">
        <f t="shared" si="23"/>
        <v>0</v>
      </c>
      <c r="N219" s="32">
        <f t="shared" si="23"/>
        <v>3.85299029005433</v>
      </c>
      <c r="O219" s="32">
        <f t="shared" si="23"/>
        <v>3.85299029005433</v>
      </c>
      <c r="P219" s="32">
        <f t="shared" si="23"/>
        <v>3.85299029005433</v>
      </c>
      <c r="Q219" s="32">
        <f t="shared" si="23"/>
        <v>0</v>
      </c>
      <c r="R219" s="32">
        <f t="shared" si="23"/>
        <v>0</v>
      </c>
      <c r="S219" s="32">
        <f t="shared" si="23"/>
        <v>0</v>
      </c>
      <c r="T219" s="32">
        <f t="shared" si="23"/>
        <v>0</v>
      </c>
      <c r="U219" s="32">
        <f t="shared" si="23"/>
        <v>0</v>
      </c>
      <c r="V219" s="34">
        <v>3.5</v>
      </c>
      <c r="W219" s="32">
        <v>4</v>
      </c>
    </row>
    <row r="220" spans="2:23" ht="12.75">
      <c r="B220" s="34">
        <v>4</v>
      </c>
      <c r="C220" s="32">
        <v>4.5</v>
      </c>
      <c r="D220" s="32">
        <f t="shared" si="23"/>
        <v>6.395341710074544</v>
      </c>
      <c r="E220" s="32">
        <f t="shared" si="23"/>
        <v>6.17881423611955</v>
      </c>
      <c r="F220" s="32">
        <f t="shared" si="23"/>
        <v>0</v>
      </c>
      <c r="G220" s="32">
        <f t="shared" si="23"/>
        <v>5.790595833489716</v>
      </c>
      <c r="H220" s="32">
        <f t="shared" si="23"/>
        <v>0</v>
      </c>
      <c r="I220" s="32">
        <f t="shared" si="23"/>
        <v>0</v>
      </c>
      <c r="J220" s="32">
        <f t="shared" si="23"/>
        <v>5.518658005325734</v>
      </c>
      <c r="K220" s="32">
        <f t="shared" si="23"/>
        <v>5.518658005325734</v>
      </c>
      <c r="L220" s="32">
        <f t="shared" si="23"/>
        <v>5.518658005325734</v>
      </c>
      <c r="M220" s="32">
        <f t="shared" si="23"/>
        <v>0</v>
      </c>
      <c r="N220" s="32">
        <f t="shared" si="23"/>
        <v>4.983975189063411</v>
      </c>
      <c r="O220" s="32">
        <f t="shared" si="23"/>
        <v>4.983975189063411</v>
      </c>
      <c r="P220" s="32">
        <f t="shared" si="23"/>
        <v>4.983975189063411</v>
      </c>
      <c r="Q220" s="32">
        <f t="shared" si="23"/>
        <v>0</v>
      </c>
      <c r="R220" s="32">
        <f t="shared" si="23"/>
        <v>4.471593521849217</v>
      </c>
      <c r="S220" s="32">
        <f t="shared" si="23"/>
        <v>0</v>
      </c>
      <c r="T220" s="32">
        <f t="shared" si="23"/>
        <v>4.024367981215822</v>
      </c>
      <c r="U220" s="32">
        <f t="shared" si="23"/>
        <v>3.3826600780559577</v>
      </c>
      <c r="V220" s="34">
        <v>4</v>
      </c>
      <c r="W220" s="32">
        <v>4.5</v>
      </c>
    </row>
    <row r="221" spans="2:23" ht="12.75">
      <c r="B221" s="34">
        <v>5</v>
      </c>
      <c r="C221" s="32">
        <v>5.563</v>
      </c>
      <c r="D221" s="32">
        <f t="shared" si="23"/>
        <v>9.72705472801116</v>
      </c>
      <c r="E221" s="32">
        <f t="shared" si="23"/>
        <v>9.545921731162235</v>
      </c>
      <c r="F221" s="32">
        <f t="shared" si="23"/>
        <v>0</v>
      </c>
      <c r="G221" s="32">
        <f t="shared" si="23"/>
        <v>0</v>
      </c>
      <c r="H221" s="32">
        <f t="shared" si="23"/>
        <v>0</v>
      </c>
      <c r="I221" s="32">
        <f t="shared" si="23"/>
        <v>0</v>
      </c>
      <c r="J221" s="32">
        <f t="shared" si="23"/>
        <v>8.672664572429001</v>
      </c>
      <c r="K221" s="32">
        <f t="shared" si="23"/>
        <v>8.672664572429001</v>
      </c>
      <c r="L221" s="32">
        <f t="shared" si="23"/>
        <v>8.672664572429001</v>
      </c>
      <c r="M221" s="32">
        <f t="shared" si="23"/>
        <v>0</v>
      </c>
      <c r="N221" s="32">
        <f t="shared" si="23"/>
        <v>7.887105746019754</v>
      </c>
      <c r="O221" s="32">
        <f t="shared" si="23"/>
        <v>7.887105746019754</v>
      </c>
      <c r="P221" s="32">
        <f t="shared" si="23"/>
        <v>7.887105746019754</v>
      </c>
      <c r="Q221" s="32">
        <f t="shared" si="23"/>
        <v>0</v>
      </c>
      <c r="R221" s="32">
        <f t="shared" si="23"/>
        <v>7.089031038098913</v>
      </c>
      <c r="S221" s="32">
        <f t="shared" si="23"/>
        <v>0</v>
      </c>
      <c r="T221" s="32">
        <f t="shared" si="23"/>
        <v>6.333515774926412</v>
      </c>
      <c r="U221" s="32">
        <f t="shared" si="23"/>
        <v>5.620559956502249</v>
      </c>
      <c r="V221" s="34">
        <v>5</v>
      </c>
      <c r="W221" s="32">
        <v>5.563</v>
      </c>
    </row>
    <row r="222" spans="2:23" ht="12.75">
      <c r="B222" s="34">
        <v>6</v>
      </c>
      <c r="C222" s="32">
        <v>6.625</v>
      </c>
      <c r="D222" s="32">
        <f t="shared" si="23"/>
        <v>13.976402148433444</v>
      </c>
      <c r="E222" s="32">
        <f t="shared" si="23"/>
        <v>13.759110647326326</v>
      </c>
      <c r="F222" s="32">
        <f t="shared" si="23"/>
        <v>0</v>
      </c>
      <c r="G222" s="32">
        <f aca="true" t="shared" si="24" ref="G222:U222">IF(G186&gt;0,(G114/144)*$C$205,0)</f>
        <v>13.033053329430835</v>
      </c>
      <c r="H222" s="32">
        <f t="shared" si="24"/>
        <v>0</v>
      </c>
      <c r="I222" s="32">
        <f t="shared" si="24"/>
        <v>0</v>
      </c>
      <c r="J222" s="32">
        <f t="shared" si="24"/>
        <v>12.524129531983549</v>
      </c>
      <c r="K222" s="32">
        <f t="shared" si="24"/>
        <v>12.524129531983549</v>
      </c>
      <c r="L222" s="32">
        <f t="shared" si="24"/>
        <v>12.524129531983549</v>
      </c>
      <c r="M222" s="32">
        <f t="shared" si="24"/>
        <v>0</v>
      </c>
      <c r="N222" s="32">
        <f t="shared" si="24"/>
        <v>11.300084491563313</v>
      </c>
      <c r="O222" s="32">
        <f t="shared" si="24"/>
        <v>11.300084491563313</v>
      </c>
      <c r="P222" s="32">
        <f t="shared" si="24"/>
        <v>11.300084491563313</v>
      </c>
      <c r="Q222" s="32">
        <f t="shared" si="24"/>
        <v>0</v>
      </c>
      <c r="R222" s="32">
        <f t="shared" si="24"/>
        <v>10.303131200711276</v>
      </c>
      <c r="S222" s="32">
        <f t="shared" si="24"/>
        <v>0</v>
      </c>
      <c r="T222" s="32">
        <f t="shared" si="24"/>
        <v>9.160484332890036</v>
      </c>
      <c r="U222" s="32">
        <f t="shared" si="24"/>
        <v>8.164811230136031</v>
      </c>
      <c r="V222" s="34">
        <v>6</v>
      </c>
      <c r="W222" s="32">
        <v>6.625</v>
      </c>
    </row>
    <row r="223" spans="2:23" ht="12.75">
      <c r="B223" s="34">
        <v>8</v>
      </c>
      <c r="C223" s="32">
        <v>8.625</v>
      </c>
      <c r="D223" s="32">
        <f aca="true" t="shared" si="25" ref="D223:U237">IF(D187&gt;0,(D115/144)*$C$205,0)</f>
        <v>24.064011980463576</v>
      </c>
      <c r="E223" s="32">
        <f t="shared" si="25"/>
        <v>23.73312149038531</v>
      </c>
      <c r="F223" s="32">
        <f t="shared" si="25"/>
        <v>0</v>
      </c>
      <c r="G223" s="32">
        <f t="shared" si="25"/>
        <v>22.821044670432663</v>
      </c>
      <c r="H223" s="32">
        <f t="shared" si="25"/>
        <v>22.47670675771616</v>
      </c>
      <c r="I223" s="32">
        <f t="shared" si="25"/>
        <v>22.178932282309912</v>
      </c>
      <c r="J223" s="32">
        <f t="shared" si="25"/>
        <v>21.68705405319768</v>
      </c>
      <c r="K223" s="32">
        <f t="shared" si="25"/>
        <v>21.68705405319768</v>
      </c>
      <c r="L223" s="32">
        <f t="shared" si="25"/>
        <v>21.68705405319768</v>
      </c>
      <c r="M223" s="32">
        <f t="shared" si="25"/>
        <v>20.783638931440212</v>
      </c>
      <c r="N223" s="32">
        <f t="shared" si="25"/>
        <v>19.795461738570847</v>
      </c>
      <c r="O223" s="32">
        <f t="shared" si="25"/>
        <v>19.795461738570847</v>
      </c>
      <c r="P223" s="32">
        <f t="shared" si="25"/>
        <v>19.795461738570847</v>
      </c>
      <c r="Q223" s="32">
        <f t="shared" si="25"/>
        <v>18.83135208194444</v>
      </c>
      <c r="R223" s="32">
        <f t="shared" si="25"/>
        <v>17.586573441945045</v>
      </c>
      <c r="S223" s="32">
        <f t="shared" si="25"/>
        <v>16.688069339635977</v>
      </c>
      <c r="T223" s="32">
        <f t="shared" si="25"/>
        <v>15.803843420326647</v>
      </c>
      <c r="U223" s="32">
        <f t="shared" si="25"/>
        <v>16.092790045465414</v>
      </c>
      <c r="V223" s="34">
        <v>8</v>
      </c>
      <c r="W223" s="32">
        <v>8.625</v>
      </c>
    </row>
    <row r="224" spans="2:23" ht="12.75">
      <c r="B224" s="34">
        <v>10</v>
      </c>
      <c r="C224" s="32">
        <v>10.75</v>
      </c>
      <c r="D224" s="32">
        <f t="shared" si="25"/>
        <v>37.408840821196186</v>
      </c>
      <c r="E224" s="32">
        <f t="shared" si="25"/>
        <v>36.967610374187814</v>
      </c>
      <c r="F224" s="32">
        <f t="shared" si="25"/>
        <v>0</v>
      </c>
      <c r="G224" s="32">
        <f t="shared" si="25"/>
        <v>36.20526653322433</v>
      </c>
      <c r="H224" s="32">
        <f t="shared" si="25"/>
        <v>35.771213310978325</v>
      </c>
      <c r="I224" s="32">
        <f t="shared" si="25"/>
        <v>34.97994675231499</v>
      </c>
      <c r="J224" s="32">
        <f t="shared" si="25"/>
        <v>34.1838822120885</v>
      </c>
      <c r="K224" s="32">
        <f t="shared" si="25"/>
        <v>34.1838822120885</v>
      </c>
      <c r="L224" s="32">
        <f t="shared" si="25"/>
        <v>34.1838822120885</v>
      </c>
      <c r="M224" s="32">
        <f t="shared" si="25"/>
        <v>32.36645773111126</v>
      </c>
      <c r="N224" s="32">
        <f t="shared" si="25"/>
        <v>32.36645773111126</v>
      </c>
      <c r="O224" s="32">
        <f t="shared" si="25"/>
        <v>32.36645773111126</v>
      </c>
      <c r="P224" s="32">
        <f t="shared" si="25"/>
        <v>31.13030810365348</v>
      </c>
      <c r="Q224" s="32">
        <f t="shared" si="25"/>
        <v>29.52377418329321</v>
      </c>
      <c r="R224" s="32">
        <f t="shared" si="25"/>
        <v>27.95979970768127</v>
      </c>
      <c r="S224" s="32">
        <f t="shared" si="25"/>
        <v>26.067659908357204</v>
      </c>
      <c r="T224" s="32">
        <f t="shared" si="25"/>
        <v>24.599359064539527</v>
      </c>
      <c r="U224" s="32">
        <f t="shared" si="25"/>
        <v>26.067659908357204</v>
      </c>
      <c r="V224" s="34">
        <v>10</v>
      </c>
      <c r="W224" s="32">
        <v>10.75</v>
      </c>
    </row>
    <row r="225" spans="2:23" ht="12.75">
      <c r="B225" s="34">
        <v>12</v>
      </c>
      <c r="C225" s="32">
        <v>12.75</v>
      </c>
      <c r="D225" s="32">
        <f t="shared" si="25"/>
        <v>52.672877608588365</v>
      </c>
      <c r="E225" s="32">
        <f t="shared" si="25"/>
        <v>52.26711790521105</v>
      </c>
      <c r="F225" s="32">
        <f t="shared" si="25"/>
        <v>0</v>
      </c>
      <c r="G225" s="32">
        <f t="shared" si="25"/>
        <v>51.09261342038011</v>
      </c>
      <c r="H225" s="32">
        <f t="shared" si="25"/>
        <v>51.09261342038011</v>
      </c>
      <c r="I225" s="32">
        <f t="shared" si="25"/>
        <v>49.76666540735669</v>
      </c>
      <c r="J225" s="32">
        <f t="shared" si="25"/>
        <v>49.02848035008571</v>
      </c>
      <c r="K225" s="32">
        <f t="shared" si="25"/>
        <v>49.02848035008571</v>
      </c>
      <c r="L225" s="32">
        <f t="shared" si="25"/>
        <v>48.523161507846396</v>
      </c>
      <c r="M225" s="32">
        <f t="shared" si="25"/>
        <v>46.01999610074598</v>
      </c>
      <c r="N225" s="32">
        <f t="shared" si="25"/>
        <v>47.00690672453965</v>
      </c>
      <c r="O225" s="32">
        <f t="shared" si="25"/>
        <v>47.00690672453965</v>
      </c>
      <c r="P225" s="32">
        <f t="shared" si="25"/>
        <v>44.04659976665504</v>
      </c>
      <c r="Q225" s="32">
        <f t="shared" si="25"/>
        <v>41.66325996553023</v>
      </c>
      <c r="R225" s="32">
        <f t="shared" si="25"/>
        <v>39.34620666983874</v>
      </c>
      <c r="S225" s="32">
        <f t="shared" si="25"/>
        <v>37.53743026803436</v>
      </c>
      <c r="T225" s="32">
        <f t="shared" si="25"/>
        <v>34.910959594755724</v>
      </c>
      <c r="U225" s="32">
        <f t="shared" si="25"/>
        <v>39.34620666983874</v>
      </c>
      <c r="V225" s="34">
        <v>12</v>
      </c>
      <c r="W225" s="32">
        <v>12.75</v>
      </c>
    </row>
    <row r="226" spans="2:23" ht="12.75">
      <c r="B226" s="34">
        <v>14</v>
      </c>
      <c r="C226" s="32">
        <v>14</v>
      </c>
      <c r="D226" s="32">
        <f t="shared" si="25"/>
        <v>63.79195814353923</v>
      </c>
      <c r="E226" s="32">
        <f t="shared" si="25"/>
        <v>63.196817763396325</v>
      </c>
      <c r="F226" s="32">
        <f t="shared" si="25"/>
        <v>62.05167044307722</v>
      </c>
      <c r="G226" s="32">
        <f t="shared" si="25"/>
        <v>62.05167044307722</v>
      </c>
      <c r="H226" s="32">
        <f t="shared" si="25"/>
        <v>60.916993427117326</v>
      </c>
      <c r="I226" s="32">
        <f t="shared" si="25"/>
        <v>59.77474014904112</v>
      </c>
      <c r="J226" s="32">
        <f t="shared" si="25"/>
        <v>59.77474014904112</v>
      </c>
      <c r="K226" s="32">
        <f t="shared" si="25"/>
        <v>0</v>
      </c>
      <c r="L226" s="32">
        <f t="shared" si="25"/>
        <v>58.64329765088212</v>
      </c>
      <c r="M226" s="32">
        <f t="shared" si="25"/>
        <v>55.888158540435825</v>
      </c>
      <c r="N226" s="32">
        <f t="shared" si="25"/>
        <v>57.540369299753365</v>
      </c>
      <c r="O226" s="32">
        <f t="shared" si="25"/>
        <v>0</v>
      </c>
      <c r="P226" s="32">
        <f t="shared" si="25"/>
        <v>53.199305935422856</v>
      </c>
      <c r="Q226" s="32">
        <f t="shared" si="25"/>
        <v>50.04697076283375</v>
      </c>
      <c r="R226" s="32">
        <f t="shared" si="25"/>
        <v>47.50428840057116</v>
      </c>
      <c r="S226" s="32">
        <f t="shared" si="25"/>
        <v>45.027892543741906</v>
      </c>
      <c r="T226" s="32">
        <f t="shared" si="25"/>
        <v>42.61778319234597</v>
      </c>
      <c r="U226" s="32">
        <f t="shared" si="25"/>
        <v>0</v>
      </c>
      <c r="V226" s="34">
        <v>14</v>
      </c>
      <c r="W226" s="32">
        <v>14</v>
      </c>
    </row>
    <row r="227" spans="2:23" ht="12.75">
      <c r="B227" s="34">
        <v>16</v>
      </c>
      <c r="C227" s="32">
        <v>16</v>
      </c>
      <c r="D227" s="32">
        <f t="shared" si="25"/>
        <v>83.60339874052195</v>
      </c>
      <c r="E227" s="32">
        <f t="shared" si="25"/>
        <v>83.1132760033867</v>
      </c>
      <c r="F227" s="32">
        <f t="shared" si="25"/>
        <v>81.79925280630619</v>
      </c>
      <c r="G227" s="32">
        <f t="shared" si="25"/>
        <v>81.79925280630619</v>
      </c>
      <c r="H227" s="32">
        <f t="shared" si="25"/>
        <v>80.49569991358487</v>
      </c>
      <c r="I227" s="32">
        <f t="shared" si="25"/>
        <v>79.18184695428339</v>
      </c>
      <c r="J227" s="32">
        <f t="shared" si="25"/>
        <v>79.18184695428339</v>
      </c>
      <c r="K227" s="32">
        <f t="shared" si="25"/>
        <v>0</v>
      </c>
      <c r="L227" s="32">
        <f t="shared" si="25"/>
        <v>76.60700054700892</v>
      </c>
      <c r="M227" s="32">
        <f t="shared" si="25"/>
        <v>73.45329257697</v>
      </c>
      <c r="N227" s="32">
        <f t="shared" si="25"/>
        <v>76.60700054700892</v>
      </c>
      <c r="O227" s="32">
        <f t="shared" si="25"/>
        <v>0</v>
      </c>
      <c r="P227" s="32">
        <f t="shared" si="25"/>
        <v>69.74074709268295</v>
      </c>
      <c r="Q227" s="32">
        <f t="shared" si="25"/>
        <v>66.14345258477442</v>
      </c>
      <c r="R227" s="32">
        <f t="shared" si="25"/>
        <v>62.622935315191874</v>
      </c>
      <c r="S227" s="32">
        <f t="shared" si="25"/>
        <v>58.64329765088212</v>
      </c>
      <c r="T227" s="32">
        <f t="shared" si="25"/>
        <v>55.888158540435825</v>
      </c>
      <c r="U227" s="32">
        <f t="shared" si="25"/>
        <v>0</v>
      </c>
      <c r="V227" s="34">
        <v>16</v>
      </c>
      <c r="W227" s="32">
        <v>16</v>
      </c>
    </row>
    <row r="228" spans="2:23" ht="12.75">
      <c r="B228" s="34">
        <v>18</v>
      </c>
      <c r="C228" s="32">
        <v>18</v>
      </c>
      <c r="D228" s="32">
        <f t="shared" si="25"/>
        <v>106.30630894707554</v>
      </c>
      <c r="E228" s="32">
        <f t="shared" si="25"/>
        <v>105.7535387072707</v>
      </c>
      <c r="F228" s="32">
        <f t="shared" si="25"/>
        <v>104.27063963342881</v>
      </c>
      <c r="G228" s="32">
        <f t="shared" si="25"/>
        <v>104.27063963342881</v>
      </c>
      <c r="H228" s="32">
        <f t="shared" si="25"/>
        <v>102.79821086394611</v>
      </c>
      <c r="I228" s="32">
        <f t="shared" si="25"/>
        <v>99.83811636280966</v>
      </c>
      <c r="J228" s="32">
        <f t="shared" si="25"/>
        <v>101.3127582234193</v>
      </c>
      <c r="K228" s="32">
        <f t="shared" si="25"/>
        <v>0</v>
      </c>
      <c r="L228" s="32">
        <f t="shared" si="25"/>
        <v>96.96722645786579</v>
      </c>
      <c r="M228" s="32">
        <f t="shared" si="25"/>
        <v>92.6944706618808</v>
      </c>
      <c r="N228" s="32">
        <f t="shared" si="25"/>
        <v>98.39743625815811</v>
      </c>
      <c r="O228" s="32">
        <f t="shared" si="25"/>
        <v>0</v>
      </c>
      <c r="P228" s="32">
        <f t="shared" si="25"/>
        <v>88.51798501086766</v>
      </c>
      <c r="Q228" s="32">
        <f t="shared" si="25"/>
        <v>83.7955781263742</v>
      </c>
      <c r="R228" s="32">
        <f t="shared" si="25"/>
        <v>79.18184695428339</v>
      </c>
      <c r="S228" s="32">
        <f t="shared" si="25"/>
        <v>75.34566662347797</v>
      </c>
      <c r="T228" s="32">
        <f t="shared" si="25"/>
        <v>70.9741198014898</v>
      </c>
      <c r="U228" s="32">
        <f t="shared" si="25"/>
        <v>0</v>
      </c>
      <c r="V228" s="34">
        <v>18</v>
      </c>
      <c r="W228" s="32">
        <v>18</v>
      </c>
    </row>
    <row r="229" spans="2:23" ht="12.75">
      <c r="B229" s="34">
        <v>20</v>
      </c>
      <c r="C229" s="32">
        <v>20</v>
      </c>
      <c r="D229" s="32">
        <f t="shared" si="25"/>
        <v>131.11760587504835</v>
      </c>
      <c r="E229" s="32">
        <f t="shared" si="25"/>
        <v>130.31705250506542</v>
      </c>
      <c r="F229" s="32">
        <f t="shared" si="25"/>
        <v>129.46583092444504</v>
      </c>
      <c r="G229" s="32">
        <f t="shared" si="25"/>
        <v>129.46583092444504</v>
      </c>
      <c r="H229" s="32">
        <f t="shared" si="25"/>
        <v>126.16747395644886</v>
      </c>
      <c r="I229" s="32">
        <f t="shared" si="25"/>
        <v>122.91167643320097</v>
      </c>
      <c r="J229" s="32">
        <f t="shared" si="25"/>
        <v>126.16747395644886</v>
      </c>
      <c r="K229" s="32">
        <f t="shared" si="25"/>
        <v>0</v>
      </c>
      <c r="L229" s="32">
        <f t="shared" si="25"/>
        <v>120.49135281506544</v>
      </c>
      <c r="M229" s="32">
        <f t="shared" si="25"/>
        <v>114.97089301308682</v>
      </c>
      <c r="N229" s="32">
        <f t="shared" si="25"/>
        <v>122.91167643320097</v>
      </c>
      <c r="O229" s="32">
        <f t="shared" si="25"/>
        <v>0</v>
      </c>
      <c r="P229" s="32">
        <f t="shared" si="25"/>
        <v>109.55544813031139</v>
      </c>
      <c r="Q229" s="32">
        <f t="shared" si="25"/>
        <v>103.53311646064253</v>
      </c>
      <c r="R229" s="32">
        <f t="shared" si="25"/>
        <v>98.39743625815811</v>
      </c>
      <c r="S229" s="32">
        <f t="shared" si="25"/>
        <v>92.6944706618808</v>
      </c>
      <c r="T229" s="32">
        <f t="shared" si="25"/>
        <v>87.83855513968734</v>
      </c>
      <c r="U229" s="32">
        <f t="shared" si="25"/>
        <v>0</v>
      </c>
      <c r="V229" s="34">
        <v>20</v>
      </c>
      <c r="W229" s="32">
        <v>20</v>
      </c>
    </row>
    <row r="230" spans="2:23" ht="12.75">
      <c r="B230" s="34">
        <v>22</v>
      </c>
      <c r="C230" s="32">
        <v>22</v>
      </c>
      <c r="D230" s="32">
        <f t="shared" si="25"/>
        <v>159.2054775067197</v>
      </c>
      <c r="E230" s="32">
        <f t="shared" si="25"/>
        <v>158.32321000281993</v>
      </c>
      <c r="F230" s="32">
        <f t="shared" si="25"/>
        <v>157.38482667935497</v>
      </c>
      <c r="G230" s="32">
        <f t="shared" si="25"/>
        <v>157.38482667935497</v>
      </c>
      <c r="H230" s="32">
        <f t="shared" si="25"/>
        <v>153.74599415337207</v>
      </c>
      <c r="I230" s="32">
        <f t="shared" si="25"/>
        <v>150.14972107213745</v>
      </c>
      <c r="J230" s="32">
        <f t="shared" si="25"/>
        <v>153.74599415337207</v>
      </c>
      <c r="K230" s="32">
        <f t="shared" si="25"/>
        <v>0</v>
      </c>
      <c r="L230" s="32">
        <f t="shared" si="25"/>
        <v>0</v>
      </c>
      <c r="M230" s="32">
        <f t="shared" si="25"/>
        <v>139.61625849692376</v>
      </c>
      <c r="N230" s="32">
        <f t="shared" si="25"/>
        <v>150.14972107213745</v>
      </c>
      <c r="O230" s="32">
        <f t="shared" si="25"/>
        <v>0</v>
      </c>
      <c r="P230" s="32">
        <f t="shared" si="25"/>
        <v>132.80674733718962</v>
      </c>
      <c r="Q230" s="32">
        <f t="shared" si="25"/>
        <v>126.16747395644886</v>
      </c>
      <c r="R230" s="32">
        <f t="shared" si="25"/>
        <v>119.69843835470144</v>
      </c>
      <c r="S230" s="32">
        <f t="shared" si="25"/>
        <v>113.39964053194738</v>
      </c>
      <c r="T230" s="32">
        <f t="shared" si="25"/>
        <v>107.27108048818664</v>
      </c>
      <c r="U230" s="32">
        <f t="shared" si="25"/>
        <v>0</v>
      </c>
      <c r="V230" s="34">
        <v>22</v>
      </c>
      <c r="W230" s="32">
        <v>22</v>
      </c>
    </row>
    <row r="231" spans="2:23" ht="12.75">
      <c r="B231" s="34">
        <v>24</v>
      </c>
      <c r="C231" s="32">
        <v>24</v>
      </c>
      <c r="D231" s="32">
        <f t="shared" si="25"/>
        <v>189.05317196446808</v>
      </c>
      <c r="E231" s="32">
        <f t="shared" si="25"/>
        <v>188.0276268981586</v>
      </c>
      <c r="F231" s="32">
        <f t="shared" si="25"/>
        <v>188.0276268981586</v>
      </c>
      <c r="G231" s="32">
        <f t="shared" si="25"/>
        <v>188.0276268981586</v>
      </c>
      <c r="H231" s="32">
        <f t="shared" si="25"/>
        <v>184.04831881418892</v>
      </c>
      <c r="I231" s="32">
        <f t="shared" si="25"/>
        <v>178.17473274439112</v>
      </c>
      <c r="J231" s="32">
        <f t="shared" si="25"/>
        <v>184.04831881418892</v>
      </c>
      <c r="K231" s="32">
        <f t="shared" si="25"/>
        <v>0</v>
      </c>
      <c r="L231" s="32">
        <f t="shared" si="25"/>
        <v>174.27083999651546</v>
      </c>
      <c r="M231" s="32">
        <f t="shared" si="25"/>
        <v>165.7202961757985</v>
      </c>
      <c r="N231" s="32">
        <f t="shared" si="25"/>
        <v>180.11157017496762</v>
      </c>
      <c r="O231" s="32">
        <f t="shared" si="25"/>
        <v>0</v>
      </c>
      <c r="P231" s="32">
        <f t="shared" si="25"/>
        <v>158.32321000281993</v>
      </c>
      <c r="Q231" s="32">
        <f t="shared" si="25"/>
        <v>149.26443150718498</v>
      </c>
      <c r="R231" s="32">
        <f t="shared" si="25"/>
        <v>141.35911065928852</v>
      </c>
      <c r="S231" s="32">
        <f t="shared" si="25"/>
        <v>134.50669957924805</v>
      </c>
      <c r="T231" s="32">
        <f t="shared" si="25"/>
        <v>126.98149790140805</v>
      </c>
      <c r="U231" s="32">
        <f t="shared" si="25"/>
        <v>0</v>
      </c>
      <c r="V231" s="34">
        <v>24</v>
      </c>
      <c r="W231" s="32">
        <v>24</v>
      </c>
    </row>
    <row r="232" spans="2:23" ht="12.75">
      <c r="B232" s="34">
        <v>26</v>
      </c>
      <c r="C232" s="32">
        <v>26</v>
      </c>
      <c r="D232" s="32">
        <f t="shared" si="25"/>
        <v>0</v>
      </c>
      <c r="E232" s="32">
        <f t="shared" si="25"/>
        <v>0</v>
      </c>
      <c r="F232" s="32">
        <f t="shared" si="25"/>
        <v>219.24629930432747</v>
      </c>
      <c r="G232" s="32">
        <f t="shared" si="25"/>
        <v>0</v>
      </c>
      <c r="H232" s="32">
        <f t="shared" si="25"/>
        <v>212.79722374169143</v>
      </c>
      <c r="I232" s="32">
        <f t="shared" si="25"/>
        <v>0</v>
      </c>
      <c r="J232" s="32">
        <f t="shared" si="25"/>
        <v>217.07444793889943</v>
      </c>
      <c r="K232" s="32">
        <f t="shared" si="25"/>
        <v>0</v>
      </c>
      <c r="L232" s="32">
        <f t="shared" si="25"/>
        <v>0</v>
      </c>
      <c r="M232" s="32">
        <f t="shared" si="25"/>
        <v>0</v>
      </c>
      <c r="N232" s="32">
        <f t="shared" si="25"/>
        <v>212.79722374169143</v>
      </c>
      <c r="O232" s="32">
        <f t="shared" si="25"/>
        <v>0</v>
      </c>
      <c r="P232" s="32">
        <f t="shared" si="25"/>
        <v>0</v>
      </c>
      <c r="Q232" s="32">
        <f t="shared" si="25"/>
        <v>0</v>
      </c>
      <c r="R232" s="32">
        <f t="shared" si="25"/>
        <v>0</v>
      </c>
      <c r="S232" s="32">
        <f t="shared" si="25"/>
        <v>0</v>
      </c>
      <c r="T232" s="32">
        <f t="shared" si="25"/>
        <v>0</v>
      </c>
      <c r="U232" s="32">
        <f t="shared" si="25"/>
        <v>0</v>
      </c>
      <c r="V232" s="34">
        <v>26</v>
      </c>
      <c r="W232" s="32">
        <v>26</v>
      </c>
    </row>
    <row r="233" spans="2:23" ht="12.75">
      <c r="B233" s="34">
        <v>28</v>
      </c>
      <c r="C233" s="32">
        <v>28</v>
      </c>
      <c r="D233" s="32">
        <f t="shared" si="25"/>
        <v>0</v>
      </c>
      <c r="E233" s="32">
        <f t="shared" si="25"/>
        <v>0</v>
      </c>
      <c r="F233" s="32">
        <f t="shared" si="25"/>
        <v>255.16783257415693</v>
      </c>
      <c r="G233" s="32">
        <f t="shared" si="25"/>
        <v>0</v>
      </c>
      <c r="H233" s="32">
        <f t="shared" si="25"/>
        <v>248.20668177230888</v>
      </c>
      <c r="I233" s="32">
        <f t="shared" si="25"/>
        <v>243.63154146186253</v>
      </c>
      <c r="J233" s="32">
        <f t="shared" si="25"/>
        <v>252.82438152750356</v>
      </c>
      <c r="K233" s="32">
        <f t="shared" si="25"/>
        <v>0</v>
      </c>
      <c r="L233" s="32">
        <f t="shared" si="25"/>
        <v>0</v>
      </c>
      <c r="M233" s="32">
        <f t="shared" si="25"/>
        <v>0</v>
      </c>
      <c r="N233" s="32">
        <f t="shared" si="25"/>
        <v>248.20668177230888</v>
      </c>
      <c r="O233" s="32">
        <f t="shared" si="25"/>
        <v>0</v>
      </c>
      <c r="P233" s="32">
        <f t="shared" si="25"/>
        <v>0</v>
      </c>
      <c r="Q233" s="32">
        <f t="shared" si="25"/>
        <v>0</v>
      </c>
      <c r="R233" s="32">
        <f t="shared" si="25"/>
        <v>0</v>
      </c>
      <c r="S233" s="32">
        <f t="shared" si="25"/>
        <v>0</v>
      </c>
      <c r="T233" s="32">
        <f t="shared" si="25"/>
        <v>0</v>
      </c>
      <c r="U233" s="32">
        <f t="shared" si="25"/>
        <v>0</v>
      </c>
      <c r="V233" s="34">
        <v>28</v>
      </c>
      <c r="W233" s="32">
        <v>28</v>
      </c>
    </row>
    <row r="234" spans="2:23" ht="12.75">
      <c r="B234" s="34">
        <v>30</v>
      </c>
      <c r="C234" s="32">
        <v>30</v>
      </c>
      <c r="D234" s="32">
        <f t="shared" si="25"/>
        <v>296.2988543379312</v>
      </c>
      <c r="E234" s="32">
        <f t="shared" si="25"/>
        <v>293.81317030788</v>
      </c>
      <c r="F234" s="32">
        <f t="shared" si="25"/>
        <v>293.81317030788</v>
      </c>
      <c r="G234" s="32">
        <f t="shared" si="25"/>
        <v>0</v>
      </c>
      <c r="H234" s="32">
        <f t="shared" si="25"/>
        <v>286.33994426682</v>
      </c>
      <c r="I234" s="32">
        <f t="shared" si="25"/>
        <v>281.4243283983869</v>
      </c>
      <c r="J234" s="32">
        <f t="shared" si="25"/>
        <v>291.29811958000136</v>
      </c>
      <c r="K234" s="32">
        <f t="shared" si="25"/>
        <v>0</v>
      </c>
      <c r="L234" s="32">
        <f t="shared" si="25"/>
        <v>0</v>
      </c>
      <c r="M234" s="32">
        <f t="shared" si="25"/>
        <v>0</v>
      </c>
      <c r="N234" s="32">
        <f t="shared" si="25"/>
        <v>286.33994426682</v>
      </c>
      <c r="O234" s="32">
        <f t="shared" si="25"/>
        <v>0</v>
      </c>
      <c r="P234" s="32">
        <f t="shared" si="25"/>
        <v>0</v>
      </c>
      <c r="Q234" s="32">
        <f t="shared" si="25"/>
        <v>0</v>
      </c>
      <c r="R234" s="32">
        <f t="shared" si="25"/>
        <v>0</v>
      </c>
      <c r="S234" s="32">
        <f t="shared" si="25"/>
        <v>0</v>
      </c>
      <c r="T234" s="32">
        <f t="shared" si="25"/>
        <v>0</v>
      </c>
      <c r="U234" s="32">
        <f t="shared" si="25"/>
        <v>0</v>
      </c>
      <c r="V234" s="34">
        <v>30</v>
      </c>
      <c r="W234" s="32">
        <v>30</v>
      </c>
    </row>
    <row r="235" spans="2:23" ht="12.75">
      <c r="B235" s="34">
        <v>32</v>
      </c>
      <c r="C235" s="32">
        <v>32</v>
      </c>
      <c r="D235" s="32">
        <f t="shared" si="25"/>
        <v>0</v>
      </c>
      <c r="E235" s="32">
        <f t="shared" si="25"/>
        <v>0</v>
      </c>
      <c r="F235" s="32">
        <f t="shared" si="25"/>
        <v>335.1823125054968</v>
      </c>
      <c r="G235" s="32">
        <f t="shared" si="25"/>
        <v>0</v>
      </c>
      <c r="H235" s="32">
        <f t="shared" si="25"/>
        <v>327.19701122522474</v>
      </c>
      <c r="I235" s="32">
        <f t="shared" si="25"/>
        <v>321.940919798805</v>
      </c>
      <c r="J235" s="32">
        <f t="shared" si="25"/>
        <v>332.49566209639283</v>
      </c>
      <c r="K235" s="32">
        <f t="shared" si="25"/>
        <v>0</v>
      </c>
      <c r="L235" s="32">
        <f t="shared" si="25"/>
        <v>319.30798008992457</v>
      </c>
      <c r="M235" s="32">
        <f t="shared" si="25"/>
        <v>0</v>
      </c>
      <c r="N235" s="32">
        <f t="shared" si="25"/>
        <v>327.19701122522474</v>
      </c>
      <c r="O235" s="32">
        <f t="shared" si="25"/>
        <v>0</v>
      </c>
      <c r="P235" s="32">
        <f t="shared" si="25"/>
        <v>0</v>
      </c>
      <c r="Q235" s="32">
        <f t="shared" si="25"/>
        <v>0</v>
      </c>
      <c r="R235" s="32">
        <f t="shared" si="25"/>
        <v>0</v>
      </c>
      <c r="S235" s="32">
        <f t="shared" si="25"/>
        <v>0</v>
      </c>
      <c r="T235" s="32">
        <f t="shared" si="25"/>
        <v>0</v>
      </c>
      <c r="U235" s="32">
        <f t="shared" si="25"/>
        <v>0</v>
      </c>
      <c r="V235" s="34">
        <v>32</v>
      </c>
      <c r="W235" s="32">
        <v>32</v>
      </c>
    </row>
    <row r="236" spans="2:23" ht="12.75">
      <c r="B236" s="34">
        <v>34</v>
      </c>
      <c r="C236" s="32">
        <v>34</v>
      </c>
      <c r="D236" s="32">
        <f t="shared" si="25"/>
        <v>0</v>
      </c>
      <c r="E236" s="32">
        <f t="shared" si="25"/>
        <v>0</v>
      </c>
      <c r="F236" s="32">
        <f t="shared" si="25"/>
        <v>379.27525916700716</v>
      </c>
      <c r="G236" s="32">
        <f t="shared" si="25"/>
        <v>0</v>
      </c>
      <c r="H236" s="32">
        <f t="shared" si="25"/>
        <v>370.7778826475232</v>
      </c>
      <c r="I236" s="32">
        <f t="shared" si="25"/>
        <v>365.18131566311666</v>
      </c>
      <c r="J236" s="32">
        <f t="shared" si="25"/>
        <v>376.41700907667797</v>
      </c>
      <c r="K236" s="32">
        <f t="shared" si="25"/>
        <v>0</v>
      </c>
      <c r="L236" s="32">
        <f t="shared" si="25"/>
        <v>362.3767762730111</v>
      </c>
      <c r="M236" s="32">
        <f t="shared" si="25"/>
        <v>0</v>
      </c>
      <c r="N236" s="32">
        <f t="shared" si="25"/>
        <v>370.7778826475232</v>
      </c>
      <c r="O236" s="32">
        <f t="shared" si="25"/>
        <v>0</v>
      </c>
      <c r="P236" s="32">
        <f t="shared" si="25"/>
        <v>0</v>
      </c>
      <c r="Q236" s="32">
        <f t="shared" si="25"/>
        <v>0</v>
      </c>
      <c r="R236" s="32">
        <f t="shared" si="25"/>
        <v>0</v>
      </c>
      <c r="S236" s="32">
        <f t="shared" si="25"/>
        <v>0</v>
      </c>
      <c r="T236" s="32">
        <f t="shared" si="25"/>
        <v>0</v>
      </c>
      <c r="U236" s="32">
        <f t="shared" si="25"/>
        <v>0</v>
      </c>
      <c r="V236" s="34">
        <v>34</v>
      </c>
      <c r="W236" s="32">
        <v>34</v>
      </c>
    </row>
    <row r="237" spans="2:23" ht="12.75">
      <c r="B237" s="34">
        <v>36</v>
      </c>
      <c r="C237" s="32">
        <v>36</v>
      </c>
      <c r="D237" s="32">
        <f t="shared" si="25"/>
        <v>0</v>
      </c>
      <c r="E237" s="32">
        <f t="shared" si="25"/>
        <v>0</v>
      </c>
      <c r="F237" s="32">
        <f t="shared" si="25"/>
        <v>426.09201029241115</v>
      </c>
      <c r="G237" s="32">
        <f aca="true" t="shared" si="26" ref="G237:U237">IF(G201&gt;0,(G129/144)*$C$205,0)</f>
        <v>0</v>
      </c>
      <c r="H237" s="32">
        <f t="shared" si="26"/>
        <v>417.08255853371526</v>
      </c>
      <c r="I237" s="32">
        <f t="shared" si="26"/>
        <v>411.14551599132204</v>
      </c>
      <c r="J237" s="32">
        <f t="shared" si="26"/>
        <v>423.06216052085676</v>
      </c>
      <c r="K237" s="32">
        <f t="shared" si="26"/>
        <v>0</v>
      </c>
      <c r="L237" s="32">
        <f t="shared" si="26"/>
        <v>405.2510328936772</v>
      </c>
      <c r="M237" s="32">
        <f t="shared" si="26"/>
        <v>0</v>
      </c>
      <c r="N237" s="32">
        <f t="shared" si="26"/>
        <v>417.08255853371526</v>
      </c>
      <c r="O237" s="32">
        <f t="shared" si="26"/>
        <v>0</v>
      </c>
      <c r="P237" s="32">
        <f t="shared" si="26"/>
        <v>0</v>
      </c>
      <c r="Q237" s="32">
        <f t="shared" si="26"/>
        <v>0</v>
      </c>
      <c r="R237" s="32">
        <f t="shared" si="26"/>
        <v>0</v>
      </c>
      <c r="S237" s="32">
        <f t="shared" si="26"/>
        <v>0</v>
      </c>
      <c r="T237" s="32">
        <f t="shared" si="26"/>
        <v>0</v>
      </c>
      <c r="U237" s="32">
        <f t="shared" si="26"/>
        <v>0</v>
      </c>
      <c r="V237" s="34">
        <v>36</v>
      </c>
      <c r="W237" s="32">
        <v>36</v>
      </c>
    </row>
    <row r="238" spans="2:23" ht="12.75">
      <c r="B238" s="34">
        <v>42</v>
      </c>
      <c r="C238" s="32">
        <v>42</v>
      </c>
      <c r="D238" s="32">
        <f aca="true" t="shared" si="27" ref="D238:U238">IF(D202&gt;0,(D130/144)*$C$205,0)</f>
        <v>0</v>
      </c>
      <c r="E238" s="32">
        <f t="shared" si="27"/>
        <v>0</v>
      </c>
      <c r="F238" s="32">
        <f t="shared" si="27"/>
        <v>0</v>
      </c>
      <c r="G238" s="32">
        <f t="shared" si="27"/>
        <v>0</v>
      </c>
      <c r="H238" s="32">
        <f t="shared" si="27"/>
        <v>0</v>
      </c>
      <c r="I238" s="32">
        <f t="shared" si="27"/>
        <v>0</v>
      </c>
      <c r="J238" s="32">
        <f t="shared" si="27"/>
        <v>579.3404416367549</v>
      </c>
      <c r="K238" s="32">
        <f t="shared" si="27"/>
        <v>0</v>
      </c>
      <c r="L238" s="32">
        <f t="shared" si="27"/>
        <v>0</v>
      </c>
      <c r="M238" s="32">
        <f t="shared" si="27"/>
        <v>0</v>
      </c>
      <c r="N238" s="32">
        <f t="shared" si="27"/>
        <v>572.3394129756532</v>
      </c>
      <c r="O238" s="32">
        <f t="shared" si="27"/>
        <v>0</v>
      </c>
      <c r="P238" s="32">
        <f t="shared" si="27"/>
        <v>0</v>
      </c>
      <c r="Q238" s="32">
        <f t="shared" si="27"/>
        <v>0</v>
      </c>
      <c r="R238" s="32">
        <f t="shared" si="27"/>
        <v>0</v>
      </c>
      <c r="S238" s="32">
        <f t="shared" si="27"/>
        <v>0</v>
      </c>
      <c r="T238" s="32">
        <f t="shared" si="27"/>
        <v>0</v>
      </c>
      <c r="U238" s="32">
        <f t="shared" si="27"/>
        <v>0</v>
      </c>
      <c r="V238" s="34">
        <v>42</v>
      </c>
      <c r="W238" s="32">
        <v>42</v>
      </c>
    </row>
  </sheetData>
  <sheetProtection/>
  <mergeCells count="1">
    <mergeCell ref="D5:F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38"/>
  <sheetViews>
    <sheetView zoomScalePageLayoutView="0" workbookViewId="0" topLeftCell="A1">
      <selection activeCell="A1" sqref="A1"/>
    </sheetView>
  </sheetViews>
  <sheetFormatPr defaultColWidth="15.57421875" defaultRowHeight="12.75"/>
  <cols>
    <col min="1" max="1" width="4.421875" style="26" customWidth="1"/>
    <col min="2" max="2" width="17.28125" style="26" customWidth="1"/>
    <col min="3" max="3" width="10.57421875" style="26" customWidth="1"/>
    <col min="4" max="7" width="10.28125" style="26" bestFit="1" customWidth="1"/>
    <col min="8" max="14" width="11.421875" style="26" bestFit="1" customWidth="1"/>
    <col min="15" max="16" width="10.57421875" style="26" customWidth="1"/>
    <col min="17" max="16384" width="8.8515625" style="26" customWidth="1"/>
  </cols>
  <sheetData>
    <row r="1" ht="13.5" thickBot="1"/>
    <row r="2" spans="2:9" ht="30.75" thickTop="1">
      <c r="B2" s="69"/>
      <c r="C2" s="71" t="s">
        <v>286</v>
      </c>
      <c r="D2" s="70"/>
      <c r="E2" s="70"/>
      <c r="F2" s="70"/>
      <c r="G2" s="70"/>
      <c r="H2" s="70"/>
      <c r="I2" s="72"/>
    </row>
    <row r="3" spans="2:9" ht="26.25" thickBot="1">
      <c r="B3" s="73"/>
      <c r="C3" s="75" t="s">
        <v>287</v>
      </c>
      <c r="D3" s="74"/>
      <c r="E3" s="74"/>
      <c r="F3" s="74"/>
      <c r="G3" s="74"/>
      <c r="H3" s="74"/>
      <c r="I3" s="76"/>
    </row>
    <row r="4" ht="13.5" thickTop="1"/>
    <row r="5" spans="2:10" ht="12.75">
      <c r="B5" s="25" t="s">
        <v>89</v>
      </c>
      <c r="C5" s="25"/>
      <c r="D5" s="50" t="s">
        <v>90</v>
      </c>
      <c r="E5" s="51"/>
      <c r="F5" s="52"/>
      <c r="J5" s="27" t="s">
        <v>71</v>
      </c>
    </row>
    <row r="6" spans="2:12" ht="12.75">
      <c r="B6" s="26" t="s">
        <v>46</v>
      </c>
      <c r="I6" s="27" t="s">
        <v>48</v>
      </c>
      <c r="J6" s="27" t="s">
        <v>49</v>
      </c>
      <c r="K6" s="27" t="s">
        <v>50</v>
      </c>
      <c r="L6" s="27" t="s">
        <v>51</v>
      </c>
    </row>
    <row r="7" spans="2:12" ht="12.75">
      <c r="B7" s="26" t="s">
        <v>45</v>
      </c>
      <c r="G7" s="26" t="s">
        <v>52</v>
      </c>
      <c r="I7" s="27">
        <v>160</v>
      </c>
      <c r="J7" s="27">
        <v>150</v>
      </c>
      <c r="K7" s="27">
        <v>140</v>
      </c>
      <c r="L7" s="28">
        <v>140</v>
      </c>
    </row>
    <row r="8" spans="2:12" ht="12.75">
      <c r="B8" s="26" t="s">
        <v>70</v>
      </c>
      <c r="G8" s="26" t="s">
        <v>53</v>
      </c>
      <c r="I8" s="27">
        <v>160</v>
      </c>
      <c r="J8" s="27">
        <v>150</v>
      </c>
      <c r="K8" s="27">
        <v>140</v>
      </c>
      <c r="L8" s="28">
        <v>140</v>
      </c>
    </row>
    <row r="9" spans="7:12" ht="12.75">
      <c r="G9" s="26" t="s">
        <v>54</v>
      </c>
      <c r="I9" s="27">
        <v>150</v>
      </c>
      <c r="J9" s="27">
        <v>140</v>
      </c>
      <c r="K9" s="27">
        <v>120</v>
      </c>
      <c r="L9" s="28">
        <v>130</v>
      </c>
    </row>
    <row r="10" spans="2:12" ht="12.75">
      <c r="B10" s="26" t="s">
        <v>25</v>
      </c>
      <c r="D10" s="29">
        <v>22</v>
      </c>
      <c r="G10" s="26" t="s">
        <v>55</v>
      </c>
      <c r="I10" s="27">
        <v>145</v>
      </c>
      <c r="J10" s="27">
        <v>120</v>
      </c>
      <c r="K10" s="27">
        <v>110</v>
      </c>
      <c r="L10" s="28">
        <v>110</v>
      </c>
    </row>
    <row r="11" spans="2:12" ht="12.75">
      <c r="B11" s="26" t="s">
        <v>47</v>
      </c>
      <c r="D11" s="36">
        <v>17</v>
      </c>
      <c r="G11" s="26" t="s">
        <v>56</v>
      </c>
      <c r="I11" s="27">
        <v>150</v>
      </c>
      <c r="J11" s="27">
        <v>140</v>
      </c>
      <c r="K11" s="27">
        <v>80</v>
      </c>
      <c r="L11" s="28">
        <v>100</v>
      </c>
    </row>
    <row r="12" spans="2:12" ht="12.75">
      <c r="B12" s="26" t="s">
        <v>62</v>
      </c>
      <c r="C12" s="27" t="s">
        <v>241</v>
      </c>
      <c r="D12" s="31" t="s">
        <v>281</v>
      </c>
      <c r="E12" s="26" t="s">
        <v>63</v>
      </c>
      <c r="G12" s="26" t="s">
        <v>57</v>
      </c>
      <c r="I12" s="27">
        <v>150</v>
      </c>
      <c r="J12" s="27">
        <v>130</v>
      </c>
      <c r="K12" s="27">
        <v>80</v>
      </c>
      <c r="L12" s="28">
        <v>100</v>
      </c>
    </row>
    <row r="13" spans="2:12" ht="12.75">
      <c r="B13" s="26" t="s">
        <v>64</v>
      </c>
      <c r="C13" s="27" t="s">
        <v>81</v>
      </c>
      <c r="D13" s="30" t="s">
        <v>43</v>
      </c>
      <c r="G13" s="26" t="s">
        <v>58</v>
      </c>
      <c r="I13" s="27">
        <v>145</v>
      </c>
      <c r="J13" s="27">
        <v>130</v>
      </c>
      <c r="K13" s="27">
        <v>80</v>
      </c>
      <c r="L13" s="28">
        <v>100</v>
      </c>
    </row>
    <row r="14" spans="2:12" ht="12.75">
      <c r="B14" s="26" t="s">
        <v>61</v>
      </c>
      <c r="C14" s="27" t="s">
        <v>274</v>
      </c>
      <c r="D14" s="32">
        <f>2.3067*100*(4.52*(D12^1.85)/((D13^1.85)*(D19^4.87)))</f>
        <v>1.0705954952115877</v>
      </c>
      <c r="E14" s="26" t="s">
        <v>65</v>
      </c>
      <c r="G14" s="26" t="s">
        <v>59</v>
      </c>
      <c r="I14" s="27">
        <v>152</v>
      </c>
      <c r="J14" s="27">
        <v>120</v>
      </c>
      <c r="K14" s="27">
        <v>85</v>
      </c>
      <c r="L14" s="28">
        <v>100</v>
      </c>
    </row>
    <row r="15" spans="2:12" ht="12.75">
      <c r="B15" s="26" t="s">
        <v>66</v>
      </c>
      <c r="C15" s="27" t="s">
        <v>275</v>
      </c>
      <c r="D15" s="32">
        <f>D12*0.002228/(D20/144)</f>
        <v>9.047437930193734</v>
      </c>
      <c r="E15" s="26" t="s">
        <v>67</v>
      </c>
      <c r="G15" s="26" t="s">
        <v>60</v>
      </c>
      <c r="I15" s="27"/>
      <c r="J15" s="27"/>
      <c r="K15" s="27">
        <v>60</v>
      </c>
      <c r="L15" s="28">
        <v>60</v>
      </c>
    </row>
    <row r="16" spans="2:12" ht="12.75">
      <c r="B16" s="26" t="s">
        <v>68</v>
      </c>
      <c r="C16" s="27"/>
      <c r="D16" s="32">
        <f>0.0155*D15^2</f>
        <v>1.2687700630609784</v>
      </c>
      <c r="E16" s="26" t="s">
        <v>65</v>
      </c>
      <c r="G16" s="26" t="s">
        <v>282</v>
      </c>
      <c r="L16" s="28">
        <v>140</v>
      </c>
    </row>
    <row r="17" spans="2:5" ht="12.75">
      <c r="B17" s="26" t="s">
        <v>27</v>
      </c>
      <c r="C17" s="27"/>
      <c r="D17" s="32">
        <f>VLOOKUP(D10,B28:C58,2)</f>
        <v>22</v>
      </c>
      <c r="E17" s="26" t="s">
        <v>33</v>
      </c>
    </row>
    <row r="18" spans="2:6" ht="12.75">
      <c r="B18" s="26" t="s">
        <v>28</v>
      </c>
      <c r="C18" s="27"/>
      <c r="D18" s="32">
        <f>INDEX(D28:T58,MATCH(D10,B28:B58,0),MATCH(D11,D27:T27,0))</f>
        <v>1.294</v>
      </c>
      <c r="E18" s="26" t="s">
        <v>33</v>
      </c>
      <c r="F18" s="27"/>
    </row>
    <row r="19" spans="2:9" ht="12.75">
      <c r="B19" s="26" t="s">
        <v>29</v>
      </c>
      <c r="C19" s="27" t="s">
        <v>245</v>
      </c>
      <c r="D19" s="32">
        <f>INDEX(D64:T94,MATCH(D10,B28:B58,0),MATCH(D11,D27:T27,0))</f>
        <v>19.412</v>
      </c>
      <c r="E19" s="26" t="s">
        <v>33</v>
      </c>
      <c r="F19" s="27"/>
      <c r="G19" s="48"/>
      <c r="I19" s="47"/>
    </row>
    <row r="20" spans="2:9" ht="12.75">
      <c r="B20" s="26" t="s">
        <v>30</v>
      </c>
      <c r="C20" s="27" t="s">
        <v>276</v>
      </c>
      <c r="D20" s="32">
        <f>INDEX(D100:T130,MATCH(D10,B28:B58,0),MATCH(D11,D27:T27,0))</f>
        <v>295.958247258477</v>
      </c>
      <c r="E20" s="26" t="s">
        <v>80</v>
      </c>
      <c r="F20" s="27"/>
      <c r="G20" s="48"/>
      <c r="I20" s="47"/>
    </row>
    <row r="21" spans="2:13" ht="12.75">
      <c r="B21" s="26" t="s">
        <v>32</v>
      </c>
      <c r="D21" s="32">
        <f>INDEX(D172:T202,MATCH(D10,B28:B58,0),MATCH(D11,D27:T27,0))</f>
        <v>36.805</v>
      </c>
      <c r="E21" s="26" t="s">
        <v>34</v>
      </c>
      <c r="F21" s="27"/>
      <c r="G21" s="48"/>
      <c r="I21" s="47"/>
      <c r="L21" s="27"/>
      <c r="M21" s="27"/>
    </row>
    <row r="22" spans="2:14" ht="12.75">
      <c r="B22" s="26" t="s">
        <v>31</v>
      </c>
      <c r="D22" s="32">
        <f>INDEX(D208:T238,MATCH(D10,B28:B58,0),MATCH(D11,D27:T27,0))</f>
        <v>128.29995545215573</v>
      </c>
      <c r="E22" s="26" t="s">
        <v>34</v>
      </c>
      <c r="F22" s="27"/>
      <c r="G22" s="48"/>
      <c r="I22" s="47"/>
      <c r="L22" s="27"/>
      <c r="M22" s="27"/>
      <c r="N22" s="27"/>
    </row>
    <row r="23" spans="2:14" ht="12.75">
      <c r="B23" s="26" t="s">
        <v>69</v>
      </c>
      <c r="D23" s="32">
        <f>D21+D22</f>
        <v>165.10495545215574</v>
      </c>
      <c r="E23" s="26" t="s">
        <v>34</v>
      </c>
      <c r="F23" s="27"/>
      <c r="G23" s="27"/>
      <c r="H23" s="27"/>
      <c r="I23" s="27"/>
      <c r="J23" s="27"/>
      <c r="K23" s="27"/>
      <c r="L23" s="27"/>
      <c r="M23" s="27"/>
      <c r="N23" s="27"/>
    </row>
    <row r="24" spans="4:14" ht="12.75">
      <c r="D24" s="3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ht="12.75">
      <c r="I25" s="27" t="s">
        <v>10</v>
      </c>
    </row>
    <row r="26" spans="2:16" ht="12.75">
      <c r="B26" s="26" t="s">
        <v>0</v>
      </c>
      <c r="C26" s="26" t="s">
        <v>1</v>
      </c>
      <c r="I26" s="27" t="s">
        <v>14</v>
      </c>
      <c r="O26" s="26" t="s">
        <v>0</v>
      </c>
      <c r="P26" s="26" t="s">
        <v>1</v>
      </c>
    </row>
    <row r="27" spans="2:16" ht="13.5" thickBot="1">
      <c r="B27" s="26" t="s">
        <v>2</v>
      </c>
      <c r="C27" s="26" t="s">
        <v>2</v>
      </c>
      <c r="D27" s="38">
        <v>7</v>
      </c>
      <c r="E27" s="38">
        <v>7.3</v>
      </c>
      <c r="F27" s="38">
        <v>9</v>
      </c>
      <c r="G27" s="38">
        <v>11</v>
      </c>
      <c r="H27" s="38">
        <v>13.5</v>
      </c>
      <c r="I27" s="38">
        <v>15.5</v>
      </c>
      <c r="J27" s="38">
        <v>17</v>
      </c>
      <c r="K27" s="38">
        <v>19</v>
      </c>
      <c r="L27" s="38">
        <v>21</v>
      </c>
      <c r="M27" s="38">
        <v>26</v>
      </c>
      <c r="N27" s="38">
        <v>32.5</v>
      </c>
      <c r="O27" s="26" t="s">
        <v>2</v>
      </c>
      <c r="P27" s="26" t="s">
        <v>2</v>
      </c>
    </row>
    <row r="28" spans="2:16" ht="13.5" thickBot="1">
      <c r="B28" s="39">
        <v>0.75</v>
      </c>
      <c r="C28" s="40">
        <v>1.05</v>
      </c>
      <c r="D28" s="41">
        <v>0.15</v>
      </c>
      <c r="E28" s="41">
        <v>0.144</v>
      </c>
      <c r="F28" s="41">
        <v>0.117</v>
      </c>
      <c r="G28" s="41">
        <v>0.095</v>
      </c>
      <c r="H28" s="41"/>
      <c r="I28" s="41"/>
      <c r="J28" s="41"/>
      <c r="K28" s="41"/>
      <c r="L28" s="41"/>
      <c r="M28" s="41"/>
      <c r="N28" s="41"/>
      <c r="O28" s="39">
        <v>0.75</v>
      </c>
      <c r="P28" s="40">
        <v>1.05</v>
      </c>
    </row>
    <row r="29" spans="2:16" ht="13.5" thickBot="1">
      <c r="B29" s="42">
        <v>1</v>
      </c>
      <c r="C29" s="42">
        <v>1.315</v>
      </c>
      <c r="D29" s="43">
        <v>0.188</v>
      </c>
      <c r="E29" s="43">
        <v>0.18</v>
      </c>
      <c r="F29" s="43">
        <v>0.146</v>
      </c>
      <c r="G29" s="43">
        <v>0.12</v>
      </c>
      <c r="H29" s="43"/>
      <c r="I29" s="43"/>
      <c r="J29" s="43"/>
      <c r="K29" s="43"/>
      <c r="L29" s="43"/>
      <c r="M29" s="43"/>
      <c r="N29" s="43"/>
      <c r="O29" s="42">
        <v>1</v>
      </c>
      <c r="P29" s="42">
        <v>1.315</v>
      </c>
    </row>
    <row r="30" spans="2:16" ht="13.5" thickBot="1">
      <c r="B30" s="39">
        <v>1.25</v>
      </c>
      <c r="C30" s="40">
        <v>1.66</v>
      </c>
      <c r="D30" s="41">
        <v>0.237</v>
      </c>
      <c r="E30" s="41">
        <v>0.227</v>
      </c>
      <c r="F30" s="41">
        <v>0.184</v>
      </c>
      <c r="G30" s="41">
        <v>0.151</v>
      </c>
      <c r="H30" s="41"/>
      <c r="I30" s="41"/>
      <c r="J30" s="41"/>
      <c r="K30" s="41"/>
      <c r="L30" s="41"/>
      <c r="M30" s="41"/>
      <c r="N30" s="41"/>
      <c r="O30" s="39">
        <v>1.25</v>
      </c>
      <c r="P30" s="40">
        <v>1.66</v>
      </c>
    </row>
    <row r="31" spans="2:16" ht="13.5" thickBot="1">
      <c r="B31" s="44">
        <v>1.5</v>
      </c>
      <c r="C31" s="42">
        <v>1.9</v>
      </c>
      <c r="D31" s="43">
        <v>0.271</v>
      </c>
      <c r="E31" s="43">
        <v>0.26</v>
      </c>
      <c r="F31" s="43">
        <v>0.211</v>
      </c>
      <c r="G31" s="43">
        <v>0.173</v>
      </c>
      <c r="H31" s="43"/>
      <c r="I31" s="43"/>
      <c r="J31" s="43"/>
      <c r="K31" s="43"/>
      <c r="L31" s="43"/>
      <c r="M31" s="43"/>
      <c r="N31" s="43"/>
      <c r="O31" s="44">
        <v>1.5</v>
      </c>
      <c r="P31" s="42">
        <v>1.9</v>
      </c>
    </row>
    <row r="32" spans="2:16" ht="13.5" thickBot="1">
      <c r="B32" s="40">
        <v>2</v>
      </c>
      <c r="C32" s="40">
        <v>2.375</v>
      </c>
      <c r="D32" s="41">
        <v>0.339</v>
      </c>
      <c r="E32" s="41">
        <v>0.325</v>
      </c>
      <c r="F32" s="41">
        <v>0.264</v>
      </c>
      <c r="G32" s="41">
        <v>0.216</v>
      </c>
      <c r="H32" s="41">
        <v>0.176</v>
      </c>
      <c r="I32" s="41">
        <v>0.153</v>
      </c>
      <c r="J32" s="41">
        <v>0.14</v>
      </c>
      <c r="K32" s="41"/>
      <c r="L32" s="41"/>
      <c r="M32" s="41"/>
      <c r="N32" s="41"/>
      <c r="O32" s="40">
        <v>2</v>
      </c>
      <c r="P32" s="40">
        <v>2.375</v>
      </c>
    </row>
    <row r="33" spans="2:16" ht="13.5" thickBot="1">
      <c r="B33" s="42">
        <v>3</v>
      </c>
      <c r="C33" s="42">
        <v>3.5</v>
      </c>
      <c r="D33" s="43">
        <v>0.5</v>
      </c>
      <c r="E33" s="43">
        <v>0.479</v>
      </c>
      <c r="F33" s="43">
        <v>0.389</v>
      </c>
      <c r="G33" s="43">
        <v>0.318</v>
      </c>
      <c r="H33" s="43">
        <v>0.259</v>
      </c>
      <c r="I33" s="43">
        <v>0.226</v>
      </c>
      <c r="J33" s="43">
        <v>0.206</v>
      </c>
      <c r="K33" s="43"/>
      <c r="L33" s="43"/>
      <c r="M33" s="43"/>
      <c r="N33" s="43"/>
      <c r="O33" s="42">
        <v>3</v>
      </c>
      <c r="P33" s="42">
        <v>3.5</v>
      </c>
    </row>
    <row r="34" spans="2:16" ht="13.5" thickBot="1">
      <c r="B34" s="40">
        <v>4</v>
      </c>
      <c r="C34" s="40">
        <v>4.5</v>
      </c>
      <c r="D34" s="41">
        <v>0.643</v>
      </c>
      <c r="E34" s="41">
        <v>0.616</v>
      </c>
      <c r="F34" s="41">
        <v>0.5</v>
      </c>
      <c r="G34" s="41">
        <v>0.409</v>
      </c>
      <c r="H34" s="41">
        <v>0.333</v>
      </c>
      <c r="I34" s="41">
        <v>0.29</v>
      </c>
      <c r="J34" s="41">
        <v>0.265</v>
      </c>
      <c r="K34" s="41">
        <v>0.237</v>
      </c>
      <c r="L34" s="41">
        <v>0.214</v>
      </c>
      <c r="M34" s="41">
        <v>0.173</v>
      </c>
      <c r="N34" s="41">
        <v>0.138</v>
      </c>
      <c r="O34" s="40">
        <v>4</v>
      </c>
      <c r="P34" s="40">
        <v>4.5</v>
      </c>
    </row>
    <row r="35" spans="2:16" ht="13.5" thickBot="1">
      <c r="B35" s="42">
        <v>5</v>
      </c>
      <c r="C35" s="42">
        <v>5.375</v>
      </c>
      <c r="D35" s="43">
        <v>0.768</v>
      </c>
      <c r="E35" s="43">
        <v>0.736</v>
      </c>
      <c r="F35" s="43">
        <v>0.597</v>
      </c>
      <c r="G35" s="43">
        <v>0.489</v>
      </c>
      <c r="H35" s="43">
        <v>0.398</v>
      </c>
      <c r="I35" s="43">
        <v>0.347</v>
      </c>
      <c r="J35" s="43">
        <v>0.316</v>
      </c>
      <c r="K35" s="43">
        <v>0.283</v>
      </c>
      <c r="L35" s="43">
        <v>0.256</v>
      </c>
      <c r="M35" s="43">
        <v>0.207</v>
      </c>
      <c r="N35" s="43">
        <v>0.165</v>
      </c>
      <c r="O35" s="42">
        <v>5</v>
      </c>
      <c r="P35" s="42">
        <v>5.375</v>
      </c>
    </row>
    <row r="36" spans="2:16" ht="13.5" thickBot="1">
      <c r="B36" s="40">
        <v>5</v>
      </c>
      <c r="C36" s="40">
        <v>5.563</v>
      </c>
      <c r="D36" s="41">
        <v>0.795</v>
      </c>
      <c r="E36" s="41">
        <v>0.762</v>
      </c>
      <c r="F36" s="41">
        <v>0.618</v>
      </c>
      <c r="G36" s="41">
        <v>0.506</v>
      </c>
      <c r="H36" s="41">
        <v>0.412</v>
      </c>
      <c r="I36" s="41">
        <v>0.359</v>
      </c>
      <c r="J36" s="41">
        <v>0.327</v>
      </c>
      <c r="K36" s="41">
        <v>0.293</v>
      </c>
      <c r="L36" s="41">
        <v>0.265</v>
      </c>
      <c r="M36" s="41">
        <v>0.214</v>
      </c>
      <c r="N36" s="41">
        <v>0.171</v>
      </c>
      <c r="O36" s="40">
        <v>5</v>
      </c>
      <c r="P36" s="40">
        <v>5.563</v>
      </c>
    </row>
    <row r="37" spans="2:16" ht="13.5" thickBot="1">
      <c r="B37" s="42">
        <v>6</v>
      </c>
      <c r="C37" s="42">
        <v>6.625</v>
      </c>
      <c r="D37" s="43">
        <v>0.946</v>
      </c>
      <c r="E37" s="43">
        <v>0.908</v>
      </c>
      <c r="F37" s="43">
        <v>0.736</v>
      </c>
      <c r="G37" s="43">
        <v>0.602</v>
      </c>
      <c r="H37" s="43">
        <v>0.491</v>
      </c>
      <c r="I37" s="43">
        <v>0.427</v>
      </c>
      <c r="J37" s="43">
        <v>0.39</v>
      </c>
      <c r="K37" s="43">
        <v>0.349</v>
      </c>
      <c r="L37" s="43">
        <v>0.315</v>
      </c>
      <c r="M37" s="43">
        <v>0.255</v>
      </c>
      <c r="N37" s="43">
        <v>0.204</v>
      </c>
      <c r="O37" s="42">
        <v>6</v>
      </c>
      <c r="P37" s="42">
        <v>6.625</v>
      </c>
    </row>
    <row r="38" spans="2:16" ht="13.5" thickBot="1">
      <c r="B38" s="40">
        <v>7</v>
      </c>
      <c r="C38" s="40">
        <v>7.125</v>
      </c>
      <c r="D38" s="41">
        <v>1.018</v>
      </c>
      <c r="E38" s="41">
        <v>0.976</v>
      </c>
      <c r="F38" s="41">
        <v>0.792</v>
      </c>
      <c r="G38" s="41">
        <v>0.648</v>
      </c>
      <c r="H38" s="41">
        <v>0.528</v>
      </c>
      <c r="I38" s="41">
        <v>0.46</v>
      </c>
      <c r="J38" s="41">
        <v>0.419</v>
      </c>
      <c r="K38" s="41">
        <v>0.375</v>
      </c>
      <c r="L38" s="41">
        <v>0.339</v>
      </c>
      <c r="M38" s="41">
        <v>0.274</v>
      </c>
      <c r="N38" s="41">
        <v>0.219</v>
      </c>
      <c r="O38" s="40">
        <v>7</v>
      </c>
      <c r="P38" s="40">
        <v>7.125</v>
      </c>
    </row>
    <row r="39" spans="2:16" ht="13.5" thickBot="1">
      <c r="B39" s="42">
        <v>8</v>
      </c>
      <c r="C39" s="42">
        <v>8.625</v>
      </c>
      <c r="D39" s="43">
        <v>1.232</v>
      </c>
      <c r="E39" s="43">
        <v>1.182</v>
      </c>
      <c r="F39" s="43">
        <v>0.958</v>
      </c>
      <c r="G39" s="43">
        <v>0.784</v>
      </c>
      <c r="H39" s="43">
        <v>0.639</v>
      </c>
      <c r="I39" s="43">
        <v>0.556</v>
      </c>
      <c r="J39" s="43">
        <v>0.507</v>
      </c>
      <c r="K39" s="43">
        <v>0.454</v>
      </c>
      <c r="L39" s="43">
        <v>0.411</v>
      </c>
      <c r="M39" s="43">
        <v>0.332</v>
      </c>
      <c r="N39" s="43">
        <v>0.265</v>
      </c>
      <c r="O39" s="42">
        <v>8</v>
      </c>
      <c r="P39" s="42">
        <v>8.625</v>
      </c>
    </row>
    <row r="40" spans="2:16" ht="13.5" thickBot="1">
      <c r="B40" s="40">
        <v>10</v>
      </c>
      <c r="C40" s="40">
        <v>10.75</v>
      </c>
      <c r="D40" s="41">
        <v>1.536</v>
      </c>
      <c r="E40" s="41">
        <v>1.473</v>
      </c>
      <c r="F40" s="41">
        <v>1.194</v>
      </c>
      <c r="G40" s="41">
        <v>0.977</v>
      </c>
      <c r="H40" s="41">
        <v>0.796</v>
      </c>
      <c r="I40" s="41">
        <v>0.694</v>
      </c>
      <c r="J40" s="41">
        <v>0.632</v>
      </c>
      <c r="K40" s="41">
        <v>0.566</v>
      </c>
      <c r="L40" s="41">
        <v>0.512</v>
      </c>
      <c r="M40" s="41">
        <v>0.413</v>
      </c>
      <c r="N40" s="41">
        <v>0.331</v>
      </c>
      <c r="O40" s="40">
        <v>10</v>
      </c>
      <c r="P40" s="40">
        <v>10.75</v>
      </c>
    </row>
    <row r="41" spans="2:16" ht="13.5" thickBot="1">
      <c r="B41" s="42">
        <v>12</v>
      </c>
      <c r="C41" s="42">
        <v>12.75</v>
      </c>
      <c r="D41" s="43">
        <v>1.821</v>
      </c>
      <c r="E41" s="43">
        <v>1.747</v>
      </c>
      <c r="F41" s="43">
        <v>1.417</v>
      </c>
      <c r="G41" s="43">
        <v>1.159</v>
      </c>
      <c r="H41" s="43">
        <v>0.944</v>
      </c>
      <c r="I41" s="43">
        <v>0.823</v>
      </c>
      <c r="J41" s="43">
        <v>0.75</v>
      </c>
      <c r="K41" s="43">
        <v>0.671</v>
      </c>
      <c r="L41" s="43">
        <v>0.607</v>
      </c>
      <c r="M41" s="43">
        <v>0.49</v>
      </c>
      <c r="N41" s="43">
        <v>0.392</v>
      </c>
      <c r="O41" s="42">
        <v>12</v>
      </c>
      <c r="P41" s="42">
        <v>12.75</v>
      </c>
    </row>
    <row r="42" spans="2:16" ht="13.5" thickBot="1">
      <c r="B42" s="40">
        <v>14</v>
      </c>
      <c r="C42" s="40">
        <v>14</v>
      </c>
      <c r="D42" s="41">
        <v>2</v>
      </c>
      <c r="E42" s="41">
        <v>1.918</v>
      </c>
      <c r="F42" s="41">
        <v>1.556</v>
      </c>
      <c r="G42" s="41">
        <v>1.273</v>
      </c>
      <c r="H42" s="41">
        <v>1.037</v>
      </c>
      <c r="I42" s="41">
        <v>0.903</v>
      </c>
      <c r="J42" s="41">
        <v>0.824</v>
      </c>
      <c r="K42" s="41">
        <v>0.737</v>
      </c>
      <c r="L42" s="41">
        <v>0.667</v>
      </c>
      <c r="M42" s="41">
        <v>0.538</v>
      </c>
      <c r="N42" s="41">
        <v>0.431</v>
      </c>
      <c r="O42" s="40">
        <v>14</v>
      </c>
      <c r="P42" s="40">
        <v>14</v>
      </c>
    </row>
    <row r="43" spans="2:16" ht="13.5" thickBot="1">
      <c r="B43" s="42">
        <v>16</v>
      </c>
      <c r="C43" s="42">
        <v>16</v>
      </c>
      <c r="D43" s="43">
        <v>2.286</v>
      </c>
      <c r="E43" s="43">
        <v>2.192</v>
      </c>
      <c r="F43" s="43">
        <v>1.778</v>
      </c>
      <c r="G43" s="43">
        <v>1.455</v>
      </c>
      <c r="H43" s="43">
        <v>1.185</v>
      </c>
      <c r="I43" s="43">
        <v>1.032</v>
      </c>
      <c r="J43" s="43">
        <v>0.941</v>
      </c>
      <c r="K43" s="43">
        <v>0.842</v>
      </c>
      <c r="L43" s="43">
        <v>0.762</v>
      </c>
      <c r="M43" s="43">
        <v>0.615</v>
      </c>
      <c r="N43" s="43">
        <v>0.492</v>
      </c>
      <c r="O43" s="42">
        <v>16</v>
      </c>
      <c r="P43" s="42">
        <v>16</v>
      </c>
    </row>
    <row r="44" spans="2:16" ht="13.5" thickBot="1">
      <c r="B44" s="40">
        <v>18</v>
      </c>
      <c r="C44" s="40">
        <v>18</v>
      </c>
      <c r="D44" s="41">
        <v>2.571</v>
      </c>
      <c r="E44" s="41">
        <v>2.466</v>
      </c>
      <c r="F44" s="41">
        <v>2</v>
      </c>
      <c r="G44" s="41">
        <v>1.636</v>
      </c>
      <c r="H44" s="41">
        <v>1.333</v>
      </c>
      <c r="I44" s="41">
        <v>1.161</v>
      </c>
      <c r="J44" s="41">
        <v>1.059</v>
      </c>
      <c r="K44" s="41">
        <v>0.947</v>
      </c>
      <c r="L44" s="41">
        <v>0.857</v>
      </c>
      <c r="M44" s="41">
        <v>0.692</v>
      </c>
      <c r="N44" s="41">
        <v>0.554</v>
      </c>
      <c r="O44" s="40">
        <v>18</v>
      </c>
      <c r="P44" s="40">
        <v>18</v>
      </c>
    </row>
    <row r="45" spans="2:16" ht="13.5" thickBot="1">
      <c r="B45" s="42">
        <v>20</v>
      </c>
      <c r="C45" s="42">
        <v>20</v>
      </c>
      <c r="D45" s="43">
        <v>2.857</v>
      </c>
      <c r="E45" s="43">
        <v>2.74</v>
      </c>
      <c r="F45" s="43">
        <v>2.222</v>
      </c>
      <c r="G45" s="43">
        <v>1.818</v>
      </c>
      <c r="H45" s="43">
        <v>1.481</v>
      </c>
      <c r="I45" s="43">
        <v>1.29</v>
      </c>
      <c r="J45" s="43">
        <v>1.176</v>
      </c>
      <c r="K45" s="43">
        <v>1.053</v>
      </c>
      <c r="L45" s="43">
        <v>0.952</v>
      </c>
      <c r="M45" s="43">
        <v>0.769</v>
      </c>
      <c r="N45" s="43">
        <v>0.615</v>
      </c>
      <c r="O45" s="42">
        <v>20</v>
      </c>
      <c r="P45" s="42">
        <v>20</v>
      </c>
    </row>
    <row r="46" spans="2:16" ht="13.5" thickBot="1">
      <c r="B46" s="40">
        <v>22</v>
      </c>
      <c r="C46" s="40">
        <v>22</v>
      </c>
      <c r="D46" s="41">
        <v>3.143</v>
      </c>
      <c r="E46" s="41">
        <v>3.014</v>
      </c>
      <c r="F46" s="41">
        <v>2.444</v>
      </c>
      <c r="G46" s="41">
        <v>2</v>
      </c>
      <c r="H46" s="41">
        <v>1.63</v>
      </c>
      <c r="I46" s="41">
        <v>1.419</v>
      </c>
      <c r="J46" s="41">
        <v>1.294</v>
      </c>
      <c r="K46" s="41">
        <v>1.158</v>
      </c>
      <c r="L46" s="41">
        <v>1.048</v>
      </c>
      <c r="M46" s="41">
        <v>0.846</v>
      </c>
      <c r="N46" s="41">
        <v>0.677</v>
      </c>
      <c r="O46" s="40">
        <v>22</v>
      </c>
      <c r="P46" s="40">
        <v>22</v>
      </c>
    </row>
    <row r="47" spans="2:16" ht="13.5" thickBot="1">
      <c r="B47" s="42">
        <v>24</v>
      </c>
      <c r="C47" s="42">
        <v>24</v>
      </c>
      <c r="D47" s="43">
        <v>3.429</v>
      </c>
      <c r="E47" s="43">
        <v>3.288</v>
      </c>
      <c r="F47" s="43">
        <v>2.667</v>
      </c>
      <c r="G47" s="43">
        <v>2.182</v>
      </c>
      <c r="H47" s="43">
        <v>1.778</v>
      </c>
      <c r="I47" s="43">
        <v>1.548</v>
      </c>
      <c r="J47" s="43">
        <v>1.412</v>
      </c>
      <c r="K47" s="43">
        <v>1.263</v>
      </c>
      <c r="L47" s="43">
        <v>1.143</v>
      </c>
      <c r="M47" s="43">
        <v>0.923</v>
      </c>
      <c r="N47" s="43">
        <v>0.738</v>
      </c>
      <c r="O47" s="42">
        <v>24</v>
      </c>
      <c r="P47" s="42">
        <v>24</v>
      </c>
    </row>
    <row r="48" spans="2:16" ht="13.5" thickBot="1">
      <c r="B48" s="40">
        <v>26</v>
      </c>
      <c r="C48" s="40">
        <v>26</v>
      </c>
      <c r="D48" s="41"/>
      <c r="E48" s="41">
        <v>3.562</v>
      </c>
      <c r="F48" s="41">
        <v>2.889</v>
      </c>
      <c r="G48" s="41">
        <v>2.364</v>
      </c>
      <c r="H48" s="41">
        <v>1.926</v>
      </c>
      <c r="I48" s="41">
        <v>1.677</v>
      </c>
      <c r="J48" s="41">
        <v>1.529</v>
      </c>
      <c r="K48" s="41">
        <v>1.368</v>
      </c>
      <c r="L48" s="41">
        <v>1.238</v>
      </c>
      <c r="M48" s="41">
        <v>1</v>
      </c>
      <c r="N48" s="41">
        <v>0.8</v>
      </c>
      <c r="O48" s="40">
        <v>26</v>
      </c>
      <c r="P48" s="40">
        <v>26</v>
      </c>
    </row>
    <row r="49" spans="2:16" ht="13.5" thickBot="1">
      <c r="B49" s="42">
        <v>28</v>
      </c>
      <c r="C49" s="42">
        <v>28</v>
      </c>
      <c r="D49" s="43"/>
      <c r="E49" s="43"/>
      <c r="F49" s="43">
        <v>3.111</v>
      </c>
      <c r="G49" s="43">
        <v>2.545</v>
      </c>
      <c r="H49" s="43">
        <v>2.074</v>
      </c>
      <c r="I49" s="43">
        <v>1.806</v>
      </c>
      <c r="J49" s="43">
        <v>1.647</v>
      </c>
      <c r="K49" s="43">
        <v>1.474</v>
      </c>
      <c r="L49" s="43">
        <v>1.333</v>
      </c>
      <c r="M49" s="43">
        <v>1.077</v>
      </c>
      <c r="N49" s="43">
        <v>0.862</v>
      </c>
      <c r="O49" s="42">
        <v>28</v>
      </c>
      <c r="P49" s="42">
        <v>28</v>
      </c>
    </row>
    <row r="50" spans="2:16" ht="13.5" thickBot="1">
      <c r="B50" s="40">
        <v>30</v>
      </c>
      <c r="C50" s="40">
        <v>30</v>
      </c>
      <c r="D50" s="41"/>
      <c r="E50" s="41"/>
      <c r="F50" s="41">
        <v>3.333</v>
      </c>
      <c r="G50" s="41">
        <v>2.727</v>
      </c>
      <c r="H50" s="41">
        <v>2.222</v>
      </c>
      <c r="I50" s="41">
        <v>1.935</v>
      </c>
      <c r="J50" s="41">
        <v>1.765</v>
      </c>
      <c r="K50" s="41">
        <v>1.579</v>
      </c>
      <c r="L50" s="41">
        <v>1.429</v>
      </c>
      <c r="M50" s="41">
        <v>1.154</v>
      </c>
      <c r="N50" s="41">
        <v>0.923</v>
      </c>
      <c r="O50" s="40">
        <v>30</v>
      </c>
      <c r="P50" s="40">
        <v>30</v>
      </c>
    </row>
    <row r="51" spans="2:16" ht="13.5" thickBot="1">
      <c r="B51" s="42">
        <v>32</v>
      </c>
      <c r="C51" s="42">
        <v>32</v>
      </c>
      <c r="D51" s="43"/>
      <c r="E51" s="43"/>
      <c r="F51" s="43">
        <v>3.556</v>
      </c>
      <c r="G51" s="43">
        <v>2.909</v>
      </c>
      <c r="H51" s="43">
        <v>2.37</v>
      </c>
      <c r="I51" s="43">
        <v>2.065</v>
      </c>
      <c r="J51" s="43">
        <v>1.882</v>
      </c>
      <c r="K51" s="43">
        <v>1.684</v>
      </c>
      <c r="L51" s="43">
        <v>1.524</v>
      </c>
      <c r="M51" s="43">
        <v>1.231</v>
      </c>
      <c r="N51" s="43">
        <v>0.985</v>
      </c>
      <c r="O51" s="42">
        <v>32</v>
      </c>
      <c r="P51" s="42">
        <v>32</v>
      </c>
    </row>
    <row r="52" spans="2:16" ht="13.5" thickBot="1">
      <c r="B52" s="40">
        <v>34</v>
      </c>
      <c r="C52" s="40">
        <v>34</v>
      </c>
      <c r="D52" s="41"/>
      <c r="E52" s="41"/>
      <c r="F52" s="41"/>
      <c r="G52" s="41">
        <v>3.091</v>
      </c>
      <c r="H52" s="41">
        <v>2.519</v>
      </c>
      <c r="I52" s="41">
        <v>2.194</v>
      </c>
      <c r="J52" s="41">
        <v>2</v>
      </c>
      <c r="K52" s="41">
        <v>1.789</v>
      </c>
      <c r="L52" s="41">
        <v>1.619</v>
      </c>
      <c r="M52" s="41">
        <v>1.308</v>
      </c>
      <c r="N52" s="41">
        <v>1.046</v>
      </c>
      <c r="O52" s="40">
        <v>34</v>
      </c>
      <c r="P52" s="40">
        <v>34</v>
      </c>
    </row>
    <row r="53" spans="2:16" ht="13.5" thickBot="1">
      <c r="B53" s="42">
        <v>36</v>
      </c>
      <c r="C53" s="42">
        <v>36</v>
      </c>
      <c r="D53" s="43"/>
      <c r="E53" s="43"/>
      <c r="F53" s="43"/>
      <c r="G53" s="43">
        <v>3.273</v>
      </c>
      <c r="H53" s="43">
        <v>2.667</v>
      </c>
      <c r="I53" s="43">
        <v>2.323</v>
      </c>
      <c r="J53" s="43">
        <v>2.118</v>
      </c>
      <c r="K53" s="43">
        <v>1.895</v>
      </c>
      <c r="L53" s="43">
        <v>1.714</v>
      </c>
      <c r="M53" s="43">
        <v>1.385</v>
      </c>
      <c r="N53" s="43">
        <v>1.108</v>
      </c>
      <c r="O53" s="42">
        <v>36</v>
      </c>
      <c r="P53" s="42">
        <v>36</v>
      </c>
    </row>
    <row r="54" spans="2:16" ht="13.5" thickBot="1">
      <c r="B54" s="40">
        <v>42</v>
      </c>
      <c r="C54" s="40">
        <v>42</v>
      </c>
      <c r="D54" s="41"/>
      <c r="E54" s="41"/>
      <c r="F54" s="41"/>
      <c r="G54" s="41"/>
      <c r="H54" s="41">
        <v>3.111</v>
      </c>
      <c r="I54" s="41">
        <v>2.71</v>
      </c>
      <c r="J54" s="41">
        <v>2.471</v>
      </c>
      <c r="K54" s="41">
        <v>2.211</v>
      </c>
      <c r="L54" s="41">
        <v>2</v>
      </c>
      <c r="M54" s="41">
        <v>1.615</v>
      </c>
      <c r="N54" s="41">
        <v>1.292</v>
      </c>
      <c r="O54" s="40">
        <v>42</v>
      </c>
      <c r="P54" s="40">
        <v>42</v>
      </c>
    </row>
    <row r="55" spans="2:16" ht="13.5" thickBot="1">
      <c r="B55" s="42">
        <v>48</v>
      </c>
      <c r="C55" s="42">
        <v>48</v>
      </c>
      <c r="D55" s="43"/>
      <c r="E55" s="43"/>
      <c r="F55" s="43"/>
      <c r="G55" s="43"/>
      <c r="H55" s="43">
        <v>3.556</v>
      </c>
      <c r="I55" s="43">
        <v>3.097</v>
      </c>
      <c r="J55" s="43">
        <v>2.824</v>
      </c>
      <c r="K55" s="43">
        <v>2.526</v>
      </c>
      <c r="L55" s="43">
        <v>2.286</v>
      </c>
      <c r="M55" s="43">
        <v>1.846</v>
      </c>
      <c r="N55" s="43">
        <v>1.477</v>
      </c>
      <c r="O55" s="42">
        <v>48</v>
      </c>
      <c r="P55" s="42">
        <v>48</v>
      </c>
    </row>
    <row r="56" spans="2:16" ht="13.5" thickBot="1">
      <c r="B56" s="40">
        <v>54</v>
      </c>
      <c r="C56" s="40">
        <v>54</v>
      </c>
      <c r="D56" s="41"/>
      <c r="E56" s="41"/>
      <c r="F56" s="41"/>
      <c r="G56" s="41"/>
      <c r="H56" s="41"/>
      <c r="I56" s="41">
        <v>3.484</v>
      </c>
      <c r="J56" s="41">
        <v>3.176</v>
      </c>
      <c r="K56" s="41">
        <v>2.842</v>
      </c>
      <c r="L56" s="41">
        <v>2.571</v>
      </c>
      <c r="M56" s="41">
        <v>2.077</v>
      </c>
      <c r="N56" s="41">
        <v>1.662</v>
      </c>
      <c r="O56" s="40">
        <v>54</v>
      </c>
      <c r="P56" s="40">
        <v>54</v>
      </c>
    </row>
    <row r="57" spans="2:16" ht="13.5" thickBot="1">
      <c r="B57" s="42">
        <v>63</v>
      </c>
      <c r="C57" s="42">
        <v>62.99</v>
      </c>
      <c r="D57" s="43"/>
      <c r="E57" s="43"/>
      <c r="F57" s="43"/>
      <c r="G57" s="43"/>
      <c r="H57" s="43"/>
      <c r="I57" s="43"/>
      <c r="J57" s="43"/>
      <c r="K57" s="43"/>
      <c r="L57" s="43">
        <v>3</v>
      </c>
      <c r="M57" s="43">
        <v>2.423</v>
      </c>
      <c r="N57" s="43">
        <v>1.938</v>
      </c>
      <c r="O57" s="42">
        <v>63</v>
      </c>
      <c r="P57" s="42">
        <v>62.99</v>
      </c>
    </row>
    <row r="61" ht="12.75">
      <c r="I61" s="27" t="s">
        <v>11</v>
      </c>
    </row>
    <row r="62" spans="2:16" ht="12.75">
      <c r="B62" s="26" t="s">
        <v>0</v>
      </c>
      <c r="C62" s="26" t="s">
        <v>1</v>
      </c>
      <c r="I62" s="27" t="s">
        <v>14</v>
      </c>
      <c r="O62" s="26" t="s">
        <v>0</v>
      </c>
      <c r="P62" s="26" t="s">
        <v>1</v>
      </c>
    </row>
    <row r="63" spans="2:16" ht="13.5" thickBot="1">
      <c r="B63" s="26" t="s">
        <v>2</v>
      </c>
      <c r="C63" s="26" t="s">
        <v>2</v>
      </c>
      <c r="D63" s="33">
        <v>7</v>
      </c>
      <c r="E63" s="33">
        <v>7.3</v>
      </c>
      <c r="F63" s="33">
        <v>9</v>
      </c>
      <c r="G63" s="33">
        <v>11</v>
      </c>
      <c r="H63" s="33">
        <v>13.5</v>
      </c>
      <c r="I63" s="33">
        <v>15.5</v>
      </c>
      <c r="J63" s="33">
        <v>17</v>
      </c>
      <c r="K63" s="33">
        <v>19</v>
      </c>
      <c r="L63" s="33">
        <v>21</v>
      </c>
      <c r="M63" s="33">
        <v>26</v>
      </c>
      <c r="N63" s="33">
        <v>32.5</v>
      </c>
      <c r="O63" s="26" t="s">
        <v>2</v>
      </c>
      <c r="P63" s="26" t="s">
        <v>2</v>
      </c>
    </row>
    <row r="64" spans="2:16" ht="13.5" thickBot="1">
      <c r="B64" s="39">
        <v>0.75</v>
      </c>
      <c r="C64" s="40">
        <v>1.05</v>
      </c>
      <c r="D64" s="41">
        <f>IF(D28&gt;0,$C64-2*D28,0)</f>
        <v>0.75</v>
      </c>
      <c r="E64" s="41">
        <f aca="true" t="shared" si="0" ref="E64:N64">IF(E28&gt;0,$C64-2*E28,0)</f>
        <v>0.762</v>
      </c>
      <c r="F64" s="41">
        <f t="shared" si="0"/>
        <v>0.8160000000000001</v>
      </c>
      <c r="G64" s="41">
        <f t="shared" si="0"/>
        <v>0.8600000000000001</v>
      </c>
      <c r="H64" s="41">
        <f t="shared" si="0"/>
        <v>0</v>
      </c>
      <c r="I64" s="41">
        <f t="shared" si="0"/>
        <v>0</v>
      </c>
      <c r="J64" s="41">
        <f t="shared" si="0"/>
        <v>0</v>
      </c>
      <c r="K64" s="41">
        <f t="shared" si="0"/>
        <v>0</v>
      </c>
      <c r="L64" s="41">
        <f t="shared" si="0"/>
        <v>0</v>
      </c>
      <c r="M64" s="41">
        <f t="shared" si="0"/>
        <v>0</v>
      </c>
      <c r="N64" s="41">
        <f t="shared" si="0"/>
        <v>0</v>
      </c>
      <c r="O64" s="39">
        <v>0.75</v>
      </c>
      <c r="P64" s="40">
        <v>1.05</v>
      </c>
    </row>
    <row r="65" spans="2:16" ht="13.5" thickBot="1">
      <c r="B65" s="42">
        <v>1</v>
      </c>
      <c r="C65" s="42">
        <v>1.315</v>
      </c>
      <c r="D65" s="43">
        <f aca="true" t="shared" si="1" ref="D65:N80">IF(D29&gt;0,$C65-2*D29,0)</f>
        <v>0.939</v>
      </c>
      <c r="E65" s="43">
        <f t="shared" si="1"/>
        <v>0.955</v>
      </c>
      <c r="F65" s="43">
        <f t="shared" si="1"/>
        <v>1.023</v>
      </c>
      <c r="G65" s="43">
        <f t="shared" si="1"/>
        <v>1.075</v>
      </c>
      <c r="H65" s="43">
        <f t="shared" si="1"/>
        <v>0</v>
      </c>
      <c r="I65" s="43">
        <f t="shared" si="1"/>
        <v>0</v>
      </c>
      <c r="J65" s="43">
        <f t="shared" si="1"/>
        <v>0</v>
      </c>
      <c r="K65" s="43">
        <f t="shared" si="1"/>
        <v>0</v>
      </c>
      <c r="L65" s="43">
        <f t="shared" si="1"/>
        <v>0</v>
      </c>
      <c r="M65" s="43">
        <f t="shared" si="1"/>
        <v>0</v>
      </c>
      <c r="N65" s="43">
        <f t="shared" si="1"/>
        <v>0</v>
      </c>
      <c r="O65" s="42">
        <v>1</v>
      </c>
      <c r="P65" s="42">
        <v>1.315</v>
      </c>
    </row>
    <row r="66" spans="2:16" ht="13.5" thickBot="1">
      <c r="B66" s="39">
        <v>1.25</v>
      </c>
      <c r="C66" s="40">
        <v>1.66</v>
      </c>
      <c r="D66" s="41">
        <f t="shared" si="1"/>
        <v>1.186</v>
      </c>
      <c r="E66" s="41">
        <f t="shared" si="1"/>
        <v>1.206</v>
      </c>
      <c r="F66" s="41">
        <f t="shared" si="1"/>
        <v>1.2919999999999998</v>
      </c>
      <c r="G66" s="41">
        <f t="shared" si="1"/>
        <v>1.3579999999999999</v>
      </c>
      <c r="H66" s="41">
        <f t="shared" si="1"/>
        <v>0</v>
      </c>
      <c r="I66" s="41">
        <f t="shared" si="1"/>
        <v>0</v>
      </c>
      <c r="J66" s="41">
        <f t="shared" si="1"/>
        <v>0</v>
      </c>
      <c r="K66" s="41">
        <f t="shared" si="1"/>
        <v>0</v>
      </c>
      <c r="L66" s="41">
        <f t="shared" si="1"/>
        <v>0</v>
      </c>
      <c r="M66" s="41">
        <f t="shared" si="1"/>
        <v>0</v>
      </c>
      <c r="N66" s="41">
        <f t="shared" si="1"/>
        <v>0</v>
      </c>
      <c r="O66" s="39">
        <v>1.25</v>
      </c>
      <c r="P66" s="40">
        <v>1.66</v>
      </c>
    </row>
    <row r="67" spans="2:16" ht="13.5" thickBot="1">
      <c r="B67" s="44">
        <v>1.5</v>
      </c>
      <c r="C67" s="42">
        <v>1.9</v>
      </c>
      <c r="D67" s="43">
        <f t="shared" si="1"/>
        <v>1.3579999999999999</v>
      </c>
      <c r="E67" s="43">
        <f t="shared" si="1"/>
        <v>1.38</v>
      </c>
      <c r="F67" s="43">
        <f t="shared" si="1"/>
        <v>1.478</v>
      </c>
      <c r="G67" s="43">
        <f t="shared" si="1"/>
        <v>1.5539999999999998</v>
      </c>
      <c r="H67" s="43">
        <f t="shared" si="1"/>
        <v>0</v>
      </c>
      <c r="I67" s="43">
        <f t="shared" si="1"/>
        <v>0</v>
      </c>
      <c r="J67" s="43">
        <f t="shared" si="1"/>
        <v>0</v>
      </c>
      <c r="K67" s="43">
        <f t="shared" si="1"/>
        <v>0</v>
      </c>
      <c r="L67" s="43">
        <f t="shared" si="1"/>
        <v>0</v>
      </c>
      <c r="M67" s="43">
        <f t="shared" si="1"/>
        <v>0</v>
      </c>
      <c r="N67" s="43">
        <f t="shared" si="1"/>
        <v>0</v>
      </c>
      <c r="O67" s="44">
        <v>1.5</v>
      </c>
      <c r="P67" s="42">
        <v>1.9</v>
      </c>
    </row>
    <row r="68" spans="2:16" ht="13.5" thickBot="1">
      <c r="B68" s="40">
        <v>2</v>
      </c>
      <c r="C68" s="40">
        <v>2.375</v>
      </c>
      <c r="D68" s="41">
        <f t="shared" si="1"/>
        <v>1.697</v>
      </c>
      <c r="E68" s="41">
        <f t="shared" si="1"/>
        <v>1.725</v>
      </c>
      <c r="F68" s="41">
        <f t="shared" si="1"/>
        <v>1.847</v>
      </c>
      <c r="G68" s="41">
        <f t="shared" si="1"/>
        <v>1.943</v>
      </c>
      <c r="H68" s="41">
        <f t="shared" si="1"/>
        <v>2.023</v>
      </c>
      <c r="I68" s="41">
        <f t="shared" si="1"/>
        <v>2.069</v>
      </c>
      <c r="J68" s="41">
        <f t="shared" si="1"/>
        <v>2.0949999999999998</v>
      </c>
      <c r="K68" s="41">
        <f t="shared" si="1"/>
        <v>0</v>
      </c>
      <c r="L68" s="41">
        <f t="shared" si="1"/>
        <v>0</v>
      </c>
      <c r="M68" s="41">
        <f t="shared" si="1"/>
        <v>0</v>
      </c>
      <c r="N68" s="41">
        <f t="shared" si="1"/>
        <v>0</v>
      </c>
      <c r="O68" s="40">
        <v>2</v>
      </c>
      <c r="P68" s="40">
        <v>2.375</v>
      </c>
    </row>
    <row r="69" spans="2:16" ht="13.5" thickBot="1">
      <c r="B69" s="42">
        <v>3</v>
      </c>
      <c r="C69" s="42">
        <v>3.5</v>
      </c>
      <c r="D69" s="43">
        <f t="shared" si="1"/>
        <v>2.5</v>
      </c>
      <c r="E69" s="43">
        <f t="shared" si="1"/>
        <v>2.542</v>
      </c>
      <c r="F69" s="43">
        <f t="shared" si="1"/>
        <v>2.722</v>
      </c>
      <c r="G69" s="43">
        <f t="shared" si="1"/>
        <v>2.864</v>
      </c>
      <c r="H69" s="43">
        <f t="shared" si="1"/>
        <v>2.982</v>
      </c>
      <c r="I69" s="43">
        <f t="shared" si="1"/>
        <v>3.048</v>
      </c>
      <c r="J69" s="43">
        <f t="shared" si="1"/>
        <v>3.088</v>
      </c>
      <c r="K69" s="43">
        <f t="shared" si="1"/>
        <v>0</v>
      </c>
      <c r="L69" s="43">
        <f t="shared" si="1"/>
        <v>0</v>
      </c>
      <c r="M69" s="43">
        <f t="shared" si="1"/>
        <v>0</v>
      </c>
      <c r="N69" s="43">
        <f t="shared" si="1"/>
        <v>0</v>
      </c>
      <c r="O69" s="42">
        <v>3</v>
      </c>
      <c r="P69" s="42">
        <v>3.5</v>
      </c>
    </row>
    <row r="70" spans="2:16" ht="13.5" thickBot="1">
      <c r="B70" s="40">
        <v>4</v>
      </c>
      <c r="C70" s="40">
        <v>4.5</v>
      </c>
      <c r="D70" s="41">
        <f t="shared" si="1"/>
        <v>3.214</v>
      </c>
      <c r="E70" s="41">
        <f t="shared" si="1"/>
        <v>3.268</v>
      </c>
      <c r="F70" s="41">
        <f t="shared" si="1"/>
        <v>3.5</v>
      </c>
      <c r="G70" s="41">
        <f t="shared" si="1"/>
        <v>3.682</v>
      </c>
      <c r="H70" s="41">
        <f t="shared" si="1"/>
        <v>3.834</v>
      </c>
      <c r="I70" s="41">
        <f t="shared" si="1"/>
        <v>3.92</v>
      </c>
      <c r="J70" s="41">
        <f t="shared" si="1"/>
        <v>3.9699999999999998</v>
      </c>
      <c r="K70" s="41">
        <f t="shared" si="1"/>
        <v>4.026</v>
      </c>
      <c r="L70" s="41">
        <f t="shared" si="1"/>
        <v>4.072</v>
      </c>
      <c r="M70" s="41">
        <f t="shared" si="1"/>
        <v>4.154</v>
      </c>
      <c r="N70" s="41">
        <f t="shared" si="1"/>
        <v>4.224</v>
      </c>
      <c r="O70" s="40">
        <v>4</v>
      </c>
      <c r="P70" s="40">
        <v>4.5</v>
      </c>
    </row>
    <row r="71" spans="2:16" ht="13.5" thickBot="1">
      <c r="B71" s="42">
        <v>5</v>
      </c>
      <c r="C71" s="42">
        <v>5.375</v>
      </c>
      <c r="D71" s="43">
        <f t="shared" si="1"/>
        <v>3.839</v>
      </c>
      <c r="E71" s="43">
        <f t="shared" si="1"/>
        <v>3.903</v>
      </c>
      <c r="F71" s="43">
        <f t="shared" si="1"/>
        <v>4.181</v>
      </c>
      <c r="G71" s="43">
        <f t="shared" si="1"/>
        <v>4.397</v>
      </c>
      <c r="H71" s="43">
        <f t="shared" si="1"/>
        <v>4.579</v>
      </c>
      <c r="I71" s="43">
        <f t="shared" si="1"/>
        <v>4.681</v>
      </c>
      <c r="J71" s="43">
        <f t="shared" si="1"/>
        <v>4.743</v>
      </c>
      <c r="K71" s="43">
        <f t="shared" si="1"/>
        <v>4.809</v>
      </c>
      <c r="L71" s="43">
        <f t="shared" si="1"/>
        <v>4.8629999999999995</v>
      </c>
      <c r="M71" s="43">
        <f t="shared" si="1"/>
        <v>4.961</v>
      </c>
      <c r="N71" s="43">
        <f t="shared" si="1"/>
        <v>5.045</v>
      </c>
      <c r="O71" s="42">
        <v>5</v>
      </c>
      <c r="P71" s="42">
        <v>5.375</v>
      </c>
    </row>
    <row r="72" spans="2:16" ht="13.5" thickBot="1">
      <c r="B72" s="40">
        <v>5</v>
      </c>
      <c r="C72" s="40">
        <v>5.563</v>
      </c>
      <c r="D72" s="41">
        <f t="shared" si="1"/>
        <v>3.973</v>
      </c>
      <c r="E72" s="41">
        <f t="shared" si="1"/>
        <v>4.039</v>
      </c>
      <c r="F72" s="41">
        <f t="shared" si="1"/>
        <v>4.327</v>
      </c>
      <c r="G72" s="41">
        <f t="shared" si="1"/>
        <v>4.551</v>
      </c>
      <c r="H72" s="41">
        <f t="shared" si="1"/>
        <v>4.739</v>
      </c>
      <c r="I72" s="41">
        <f t="shared" si="1"/>
        <v>4.845</v>
      </c>
      <c r="J72" s="41">
        <f t="shared" si="1"/>
        <v>4.909</v>
      </c>
      <c r="K72" s="41">
        <f t="shared" si="1"/>
        <v>4.976999999999999</v>
      </c>
      <c r="L72" s="41">
        <f t="shared" si="1"/>
        <v>5.0329999999999995</v>
      </c>
      <c r="M72" s="41">
        <f t="shared" si="1"/>
        <v>5.135</v>
      </c>
      <c r="N72" s="41">
        <f t="shared" si="1"/>
        <v>5.221</v>
      </c>
      <c r="O72" s="40">
        <v>5</v>
      </c>
      <c r="P72" s="40">
        <v>5.563</v>
      </c>
    </row>
    <row r="73" spans="2:16" ht="13.5" thickBot="1">
      <c r="B73" s="42">
        <v>6</v>
      </c>
      <c r="C73" s="42">
        <v>6.625</v>
      </c>
      <c r="D73" s="43">
        <f t="shared" si="1"/>
        <v>4.7330000000000005</v>
      </c>
      <c r="E73" s="43">
        <f t="shared" si="1"/>
        <v>4.809</v>
      </c>
      <c r="F73" s="43">
        <f t="shared" si="1"/>
        <v>5.1530000000000005</v>
      </c>
      <c r="G73" s="43">
        <f t="shared" si="1"/>
        <v>5.421</v>
      </c>
      <c r="H73" s="43">
        <f t="shared" si="1"/>
        <v>5.643</v>
      </c>
      <c r="I73" s="43">
        <f t="shared" si="1"/>
        <v>5.771</v>
      </c>
      <c r="J73" s="43">
        <f t="shared" si="1"/>
        <v>5.845</v>
      </c>
      <c r="K73" s="43">
        <f t="shared" si="1"/>
        <v>5.927</v>
      </c>
      <c r="L73" s="43">
        <f t="shared" si="1"/>
        <v>5.995</v>
      </c>
      <c r="M73" s="43">
        <f t="shared" si="1"/>
        <v>6.115</v>
      </c>
      <c r="N73" s="43">
        <f t="shared" si="1"/>
        <v>6.217</v>
      </c>
      <c r="O73" s="42">
        <v>6</v>
      </c>
      <c r="P73" s="42">
        <v>6.625</v>
      </c>
    </row>
    <row r="74" spans="2:16" ht="13.5" thickBot="1">
      <c r="B74" s="40">
        <v>7</v>
      </c>
      <c r="C74" s="40">
        <v>7.125</v>
      </c>
      <c r="D74" s="41">
        <f t="shared" si="1"/>
        <v>5.089</v>
      </c>
      <c r="E74" s="41">
        <f t="shared" si="1"/>
        <v>5.173</v>
      </c>
      <c r="F74" s="41">
        <f t="shared" si="1"/>
        <v>5.541</v>
      </c>
      <c r="G74" s="41">
        <f t="shared" si="1"/>
        <v>5.829</v>
      </c>
      <c r="H74" s="41">
        <f t="shared" si="1"/>
        <v>6.069</v>
      </c>
      <c r="I74" s="41">
        <f t="shared" si="1"/>
        <v>6.205</v>
      </c>
      <c r="J74" s="41">
        <f t="shared" si="1"/>
        <v>6.287</v>
      </c>
      <c r="K74" s="41">
        <f t="shared" si="1"/>
        <v>6.375</v>
      </c>
      <c r="L74" s="41">
        <f t="shared" si="1"/>
        <v>6.447</v>
      </c>
      <c r="M74" s="41">
        <f t="shared" si="1"/>
        <v>6.577</v>
      </c>
      <c r="N74" s="41">
        <f t="shared" si="1"/>
        <v>6.687</v>
      </c>
      <c r="O74" s="40">
        <v>7</v>
      </c>
      <c r="P74" s="40">
        <v>7.125</v>
      </c>
    </row>
    <row r="75" spans="2:16" ht="13.5" thickBot="1">
      <c r="B75" s="42">
        <v>8</v>
      </c>
      <c r="C75" s="42">
        <v>8.625</v>
      </c>
      <c r="D75" s="43">
        <f t="shared" si="1"/>
        <v>6.161</v>
      </c>
      <c r="E75" s="43">
        <f t="shared" si="1"/>
        <v>6.261</v>
      </c>
      <c r="F75" s="43">
        <f t="shared" si="1"/>
        <v>6.709</v>
      </c>
      <c r="G75" s="43">
        <f t="shared" si="1"/>
        <v>7.057</v>
      </c>
      <c r="H75" s="43">
        <f t="shared" si="1"/>
        <v>7.3469999999999995</v>
      </c>
      <c r="I75" s="43">
        <f t="shared" si="1"/>
        <v>7.513</v>
      </c>
      <c r="J75" s="43">
        <f t="shared" si="1"/>
        <v>7.611</v>
      </c>
      <c r="K75" s="43">
        <f t="shared" si="1"/>
        <v>7.717</v>
      </c>
      <c r="L75" s="43">
        <f t="shared" si="1"/>
        <v>7.803</v>
      </c>
      <c r="M75" s="43">
        <f t="shared" si="1"/>
        <v>7.961</v>
      </c>
      <c r="N75" s="43">
        <f t="shared" si="1"/>
        <v>8.095</v>
      </c>
      <c r="O75" s="42">
        <v>8</v>
      </c>
      <c r="P75" s="42">
        <v>8.625</v>
      </c>
    </row>
    <row r="76" spans="2:16" ht="13.5" thickBot="1">
      <c r="B76" s="40">
        <v>10</v>
      </c>
      <c r="C76" s="40">
        <v>10.75</v>
      </c>
      <c r="D76" s="41">
        <f t="shared" si="1"/>
        <v>7.678</v>
      </c>
      <c r="E76" s="41">
        <f t="shared" si="1"/>
        <v>7.804</v>
      </c>
      <c r="F76" s="41">
        <f t="shared" si="1"/>
        <v>8.362</v>
      </c>
      <c r="G76" s="41">
        <f t="shared" si="1"/>
        <v>8.796</v>
      </c>
      <c r="H76" s="41">
        <f t="shared" si="1"/>
        <v>9.158</v>
      </c>
      <c r="I76" s="41">
        <f t="shared" si="1"/>
        <v>9.362</v>
      </c>
      <c r="J76" s="41">
        <f t="shared" si="1"/>
        <v>9.486</v>
      </c>
      <c r="K76" s="41">
        <f t="shared" si="1"/>
        <v>9.618</v>
      </c>
      <c r="L76" s="41">
        <f t="shared" si="1"/>
        <v>9.725999999999999</v>
      </c>
      <c r="M76" s="41">
        <f t="shared" si="1"/>
        <v>9.924</v>
      </c>
      <c r="N76" s="41">
        <f t="shared" si="1"/>
        <v>10.088</v>
      </c>
      <c r="O76" s="40">
        <v>10</v>
      </c>
      <c r="P76" s="40">
        <v>10.75</v>
      </c>
    </row>
    <row r="77" spans="2:16" ht="13.5" thickBot="1">
      <c r="B77" s="42">
        <v>12</v>
      </c>
      <c r="C77" s="42">
        <v>12.75</v>
      </c>
      <c r="D77" s="43">
        <f t="shared" si="1"/>
        <v>9.108</v>
      </c>
      <c r="E77" s="43">
        <f t="shared" si="1"/>
        <v>9.256</v>
      </c>
      <c r="F77" s="43">
        <f t="shared" si="1"/>
        <v>9.916</v>
      </c>
      <c r="G77" s="43">
        <f t="shared" si="1"/>
        <v>10.432</v>
      </c>
      <c r="H77" s="43">
        <f t="shared" si="1"/>
        <v>10.862</v>
      </c>
      <c r="I77" s="43">
        <f t="shared" si="1"/>
        <v>11.104</v>
      </c>
      <c r="J77" s="43">
        <f t="shared" si="1"/>
        <v>11.25</v>
      </c>
      <c r="K77" s="43">
        <f t="shared" si="1"/>
        <v>11.408</v>
      </c>
      <c r="L77" s="43">
        <f t="shared" si="1"/>
        <v>11.536</v>
      </c>
      <c r="M77" s="43">
        <f t="shared" si="1"/>
        <v>11.77</v>
      </c>
      <c r="N77" s="43">
        <f t="shared" si="1"/>
        <v>11.966</v>
      </c>
      <c r="O77" s="42">
        <v>12</v>
      </c>
      <c r="P77" s="42">
        <v>12.75</v>
      </c>
    </row>
    <row r="78" spans="2:16" ht="13.5" thickBot="1">
      <c r="B78" s="40">
        <v>14</v>
      </c>
      <c r="C78" s="40">
        <v>14</v>
      </c>
      <c r="D78" s="41">
        <f t="shared" si="1"/>
        <v>10</v>
      </c>
      <c r="E78" s="41">
        <f t="shared" si="1"/>
        <v>10.164</v>
      </c>
      <c r="F78" s="41">
        <f t="shared" si="1"/>
        <v>10.888</v>
      </c>
      <c r="G78" s="41">
        <f t="shared" si="1"/>
        <v>11.454</v>
      </c>
      <c r="H78" s="41">
        <f t="shared" si="1"/>
        <v>11.926</v>
      </c>
      <c r="I78" s="41">
        <f t="shared" si="1"/>
        <v>12.193999999999999</v>
      </c>
      <c r="J78" s="41">
        <f t="shared" si="1"/>
        <v>12.352</v>
      </c>
      <c r="K78" s="41">
        <f t="shared" si="1"/>
        <v>12.526</v>
      </c>
      <c r="L78" s="41">
        <f t="shared" si="1"/>
        <v>12.666</v>
      </c>
      <c r="M78" s="41">
        <f t="shared" si="1"/>
        <v>12.924</v>
      </c>
      <c r="N78" s="41">
        <f t="shared" si="1"/>
        <v>13.138</v>
      </c>
      <c r="O78" s="40">
        <v>14</v>
      </c>
      <c r="P78" s="40">
        <v>14</v>
      </c>
    </row>
    <row r="79" spans="2:16" ht="13.5" thickBot="1">
      <c r="B79" s="42">
        <v>16</v>
      </c>
      <c r="C79" s="42">
        <v>16</v>
      </c>
      <c r="D79" s="43">
        <f t="shared" si="1"/>
        <v>11.428</v>
      </c>
      <c r="E79" s="43">
        <f t="shared" si="1"/>
        <v>11.616</v>
      </c>
      <c r="F79" s="43">
        <f t="shared" si="1"/>
        <v>12.443999999999999</v>
      </c>
      <c r="G79" s="43">
        <f t="shared" si="1"/>
        <v>13.09</v>
      </c>
      <c r="H79" s="43">
        <f t="shared" si="1"/>
        <v>13.629999999999999</v>
      </c>
      <c r="I79" s="43">
        <f t="shared" si="1"/>
        <v>13.936</v>
      </c>
      <c r="J79" s="43">
        <f t="shared" si="1"/>
        <v>14.118</v>
      </c>
      <c r="K79" s="43">
        <f t="shared" si="1"/>
        <v>14.316</v>
      </c>
      <c r="L79" s="43">
        <f t="shared" si="1"/>
        <v>14.475999999999999</v>
      </c>
      <c r="M79" s="43">
        <f t="shared" si="1"/>
        <v>14.77</v>
      </c>
      <c r="N79" s="43">
        <f t="shared" si="1"/>
        <v>15.016</v>
      </c>
      <c r="O79" s="42">
        <v>16</v>
      </c>
      <c r="P79" s="42">
        <v>16</v>
      </c>
    </row>
    <row r="80" spans="2:16" ht="13.5" thickBot="1">
      <c r="B80" s="40">
        <v>18</v>
      </c>
      <c r="C80" s="40">
        <v>18</v>
      </c>
      <c r="D80" s="41">
        <f t="shared" si="1"/>
        <v>12.858</v>
      </c>
      <c r="E80" s="41">
        <f t="shared" si="1"/>
        <v>13.068</v>
      </c>
      <c r="F80" s="41">
        <f t="shared" si="1"/>
        <v>14</v>
      </c>
      <c r="G80" s="41">
        <f t="shared" si="1"/>
        <v>14.728</v>
      </c>
      <c r="H80" s="41">
        <f t="shared" si="1"/>
        <v>15.334</v>
      </c>
      <c r="I80" s="41">
        <f t="shared" si="1"/>
        <v>15.678</v>
      </c>
      <c r="J80" s="41">
        <f t="shared" si="1"/>
        <v>15.882</v>
      </c>
      <c r="K80" s="41">
        <f t="shared" si="1"/>
        <v>16.106</v>
      </c>
      <c r="L80" s="41">
        <f t="shared" si="1"/>
        <v>16.286</v>
      </c>
      <c r="M80" s="41">
        <f t="shared" si="1"/>
        <v>16.616</v>
      </c>
      <c r="N80" s="41">
        <f t="shared" si="1"/>
        <v>16.892</v>
      </c>
      <c r="O80" s="40">
        <v>18</v>
      </c>
      <c r="P80" s="40">
        <v>18</v>
      </c>
    </row>
    <row r="81" spans="2:16" ht="13.5" thickBot="1">
      <c r="B81" s="42">
        <v>20</v>
      </c>
      <c r="C81" s="42">
        <v>20</v>
      </c>
      <c r="D81" s="43">
        <f aca="true" t="shared" si="2" ref="D81:N93">IF(D45&gt;0,$C81-2*D45,0)</f>
        <v>14.286</v>
      </c>
      <c r="E81" s="43">
        <f t="shared" si="2"/>
        <v>14.52</v>
      </c>
      <c r="F81" s="43">
        <f t="shared" si="2"/>
        <v>15.556000000000001</v>
      </c>
      <c r="G81" s="43">
        <f t="shared" si="2"/>
        <v>16.364</v>
      </c>
      <c r="H81" s="43">
        <f t="shared" si="2"/>
        <v>17.038</v>
      </c>
      <c r="I81" s="43">
        <f t="shared" si="2"/>
        <v>17.42</v>
      </c>
      <c r="J81" s="43">
        <f t="shared" si="2"/>
        <v>17.648</v>
      </c>
      <c r="K81" s="43">
        <f t="shared" si="2"/>
        <v>17.894</v>
      </c>
      <c r="L81" s="43">
        <f t="shared" si="2"/>
        <v>18.096</v>
      </c>
      <c r="M81" s="43">
        <f t="shared" si="2"/>
        <v>18.462</v>
      </c>
      <c r="N81" s="43">
        <f t="shared" si="2"/>
        <v>18.77</v>
      </c>
      <c r="O81" s="42">
        <v>20</v>
      </c>
      <c r="P81" s="42">
        <v>20</v>
      </c>
    </row>
    <row r="82" spans="2:16" ht="13.5" thickBot="1">
      <c r="B82" s="40">
        <v>22</v>
      </c>
      <c r="C82" s="40">
        <v>22</v>
      </c>
      <c r="D82" s="41">
        <f t="shared" si="2"/>
        <v>15.714</v>
      </c>
      <c r="E82" s="41">
        <f t="shared" si="2"/>
        <v>15.972000000000001</v>
      </c>
      <c r="F82" s="41">
        <f t="shared" si="2"/>
        <v>17.112000000000002</v>
      </c>
      <c r="G82" s="41">
        <f t="shared" si="2"/>
        <v>18</v>
      </c>
      <c r="H82" s="41">
        <f t="shared" si="2"/>
        <v>18.740000000000002</v>
      </c>
      <c r="I82" s="41">
        <f t="shared" si="2"/>
        <v>19.162</v>
      </c>
      <c r="J82" s="41">
        <f t="shared" si="2"/>
        <v>19.412</v>
      </c>
      <c r="K82" s="41">
        <f t="shared" si="2"/>
        <v>19.684</v>
      </c>
      <c r="L82" s="41">
        <f t="shared" si="2"/>
        <v>19.904</v>
      </c>
      <c r="M82" s="41">
        <f t="shared" si="2"/>
        <v>20.308</v>
      </c>
      <c r="N82" s="41">
        <f t="shared" si="2"/>
        <v>20.646</v>
      </c>
      <c r="O82" s="40">
        <v>22</v>
      </c>
      <c r="P82" s="40">
        <v>22</v>
      </c>
    </row>
    <row r="83" spans="2:16" ht="13.5" thickBot="1">
      <c r="B83" s="42">
        <v>24</v>
      </c>
      <c r="C83" s="42">
        <v>24</v>
      </c>
      <c r="D83" s="43">
        <f t="shared" si="2"/>
        <v>17.142</v>
      </c>
      <c r="E83" s="43">
        <f t="shared" si="2"/>
        <v>17.424</v>
      </c>
      <c r="F83" s="43">
        <f t="shared" si="2"/>
        <v>18.666</v>
      </c>
      <c r="G83" s="43">
        <f t="shared" si="2"/>
        <v>19.636</v>
      </c>
      <c r="H83" s="43">
        <f t="shared" si="2"/>
        <v>20.444</v>
      </c>
      <c r="I83" s="43">
        <f t="shared" si="2"/>
        <v>20.904</v>
      </c>
      <c r="J83" s="43">
        <f t="shared" si="2"/>
        <v>21.176000000000002</v>
      </c>
      <c r="K83" s="43">
        <f t="shared" si="2"/>
        <v>21.474</v>
      </c>
      <c r="L83" s="43">
        <f t="shared" si="2"/>
        <v>21.714</v>
      </c>
      <c r="M83" s="43">
        <f t="shared" si="2"/>
        <v>22.154</v>
      </c>
      <c r="N83" s="43">
        <f t="shared" si="2"/>
        <v>22.524</v>
      </c>
      <c r="O83" s="42">
        <v>24</v>
      </c>
      <c r="P83" s="42">
        <v>24</v>
      </c>
    </row>
    <row r="84" spans="2:16" ht="13.5" thickBot="1">
      <c r="B84" s="40">
        <v>26</v>
      </c>
      <c r="C84" s="40">
        <v>26</v>
      </c>
      <c r="D84" s="41">
        <f t="shared" si="2"/>
        <v>0</v>
      </c>
      <c r="E84" s="41">
        <f t="shared" si="2"/>
        <v>18.876</v>
      </c>
      <c r="F84" s="41">
        <f t="shared" si="2"/>
        <v>20.222</v>
      </c>
      <c r="G84" s="41">
        <f t="shared" si="2"/>
        <v>21.272</v>
      </c>
      <c r="H84" s="41">
        <f t="shared" si="2"/>
        <v>22.148</v>
      </c>
      <c r="I84" s="41">
        <f t="shared" si="2"/>
        <v>22.646</v>
      </c>
      <c r="J84" s="41">
        <f t="shared" si="2"/>
        <v>22.942</v>
      </c>
      <c r="K84" s="41">
        <f t="shared" si="2"/>
        <v>23.264</v>
      </c>
      <c r="L84" s="41">
        <f t="shared" si="2"/>
        <v>23.524</v>
      </c>
      <c r="M84" s="41">
        <f t="shared" si="2"/>
        <v>24</v>
      </c>
      <c r="N84" s="41">
        <f t="shared" si="2"/>
        <v>24.4</v>
      </c>
      <c r="O84" s="40">
        <v>26</v>
      </c>
      <c r="P84" s="40">
        <v>26</v>
      </c>
    </row>
    <row r="85" spans="2:16" ht="13.5" thickBot="1">
      <c r="B85" s="42">
        <v>28</v>
      </c>
      <c r="C85" s="42">
        <v>28</v>
      </c>
      <c r="D85" s="43">
        <f t="shared" si="2"/>
        <v>0</v>
      </c>
      <c r="E85" s="43">
        <f t="shared" si="2"/>
        <v>0</v>
      </c>
      <c r="F85" s="43">
        <f t="shared" si="2"/>
        <v>21.778</v>
      </c>
      <c r="G85" s="43">
        <f t="shared" si="2"/>
        <v>22.91</v>
      </c>
      <c r="H85" s="43">
        <f t="shared" si="2"/>
        <v>23.852</v>
      </c>
      <c r="I85" s="43">
        <f t="shared" si="2"/>
        <v>24.387999999999998</v>
      </c>
      <c r="J85" s="43">
        <f t="shared" si="2"/>
        <v>24.706</v>
      </c>
      <c r="K85" s="43">
        <f t="shared" si="2"/>
        <v>25.052</v>
      </c>
      <c r="L85" s="43">
        <f t="shared" si="2"/>
        <v>25.334</v>
      </c>
      <c r="M85" s="43">
        <f t="shared" si="2"/>
        <v>25.846</v>
      </c>
      <c r="N85" s="43">
        <f t="shared" si="2"/>
        <v>26.276</v>
      </c>
      <c r="O85" s="42">
        <v>28</v>
      </c>
      <c r="P85" s="42">
        <v>28</v>
      </c>
    </row>
    <row r="86" spans="2:16" ht="13.5" thickBot="1">
      <c r="B86" s="40">
        <v>30</v>
      </c>
      <c r="C86" s="40">
        <v>30</v>
      </c>
      <c r="D86" s="41">
        <f t="shared" si="2"/>
        <v>0</v>
      </c>
      <c r="E86" s="41">
        <f t="shared" si="2"/>
        <v>0</v>
      </c>
      <c r="F86" s="41">
        <f t="shared" si="2"/>
        <v>23.334</v>
      </c>
      <c r="G86" s="41">
        <f t="shared" si="2"/>
        <v>24.546</v>
      </c>
      <c r="H86" s="41">
        <f t="shared" si="2"/>
        <v>25.556</v>
      </c>
      <c r="I86" s="41">
        <f t="shared" si="2"/>
        <v>26.13</v>
      </c>
      <c r="J86" s="41">
        <f t="shared" si="2"/>
        <v>26.47</v>
      </c>
      <c r="K86" s="41">
        <f t="shared" si="2"/>
        <v>26.842</v>
      </c>
      <c r="L86" s="41">
        <f t="shared" si="2"/>
        <v>27.142</v>
      </c>
      <c r="M86" s="41">
        <f t="shared" si="2"/>
        <v>27.692</v>
      </c>
      <c r="N86" s="41">
        <f t="shared" si="2"/>
        <v>28.154</v>
      </c>
      <c r="O86" s="40">
        <v>30</v>
      </c>
      <c r="P86" s="40">
        <v>30</v>
      </c>
    </row>
    <row r="87" spans="2:16" ht="13.5" thickBot="1">
      <c r="B87" s="42">
        <v>32</v>
      </c>
      <c r="C87" s="42">
        <v>32</v>
      </c>
      <c r="D87" s="43">
        <f t="shared" si="2"/>
        <v>0</v>
      </c>
      <c r="E87" s="43">
        <f t="shared" si="2"/>
        <v>0</v>
      </c>
      <c r="F87" s="43">
        <f t="shared" si="2"/>
        <v>24.887999999999998</v>
      </c>
      <c r="G87" s="43">
        <f t="shared" si="2"/>
        <v>26.182000000000002</v>
      </c>
      <c r="H87" s="43">
        <f t="shared" si="2"/>
        <v>27.259999999999998</v>
      </c>
      <c r="I87" s="43">
        <f t="shared" si="2"/>
        <v>27.87</v>
      </c>
      <c r="J87" s="43">
        <f t="shared" si="2"/>
        <v>28.236</v>
      </c>
      <c r="K87" s="43">
        <f t="shared" si="2"/>
        <v>28.632</v>
      </c>
      <c r="L87" s="43">
        <f t="shared" si="2"/>
        <v>28.951999999999998</v>
      </c>
      <c r="M87" s="43">
        <f t="shared" si="2"/>
        <v>29.538</v>
      </c>
      <c r="N87" s="43">
        <f t="shared" si="2"/>
        <v>30.03</v>
      </c>
      <c r="O87" s="42">
        <v>32</v>
      </c>
      <c r="P87" s="42">
        <v>32</v>
      </c>
    </row>
    <row r="88" spans="2:16" ht="13.5" thickBot="1">
      <c r="B88" s="40">
        <v>34</v>
      </c>
      <c r="C88" s="40">
        <v>34</v>
      </c>
      <c r="D88" s="41">
        <f t="shared" si="2"/>
        <v>0</v>
      </c>
      <c r="E88" s="41">
        <f t="shared" si="2"/>
        <v>0</v>
      </c>
      <c r="F88" s="41">
        <f t="shared" si="2"/>
        <v>0</v>
      </c>
      <c r="G88" s="41">
        <f t="shared" si="2"/>
        <v>27.817999999999998</v>
      </c>
      <c r="H88" s="41">
        <f t="shared" si="2"/>
        <v>28.962</v>
      </c>
      <c r="I88" s="41">
        <f t="shared" si="2"/>
        <v>29.612000000000002</v>
      </c>
      <c r="J88" s="41">
        <f t="shared" si="2"/>
        <v>30</v>
      </c>
      <c r="K88" s="41">
        <f t="shared" si="2"/>
        <v>30.422</v>
      </c>
      <c r="L88" s="41">
        <f t="shared" si="2"/>
        <v>30.762</v>
      </c>
      <c r="M88" s="41">
        <f t="shared" si="2"/>
        <v>31.384</v>
      </c>
      <c r="N88" s="41">
        <f t="shared" si="2"/>
        <v>31.908</v>
      </c>
      <c r="O88" s="40">
        <v>34</v>
      </c>
      <c r="P88" s="40">
        <v>34</v>
      </c>
    </row>
    <row r="89" spans="2:16" ht="13.5" thickBot="1">
      <c r="B89" s="42">
        <v>36</v>
      </c>
      <c r="C89" s="42">
        <v>36</v>
      </c>
      <c r="D89" s="43">
        <f t="shared" si="2"/>
        <v>0</v>
      </c>
      <c r="E89" s="43">
        <f t="shared" si="2"/>
        <v>0</v>
      </c>
      <c r="F89" s="43">
        <f t="shared" si="2"/>
        <v>0</v>
      </c>
      <c r="G89" s="43">
        <f t="shared" si="2"/>
        <v>29.454</v>
      </c>
      <c r="H89" s="43">
        <f t="shared" si="2"/>
        <v>30.666</v>
      </c>
      <c r="I89" s="43">
        <f t="shared" si="2"/>
        <v>31.354</v>
      </c>
      <c r="J89" s="43">
        <f t="shared" si="2"/>
        <v>31.764</v>
      </c>
      <c r="K89" s="43">
        <f t="shared" si="2"/>
        <v>32.21</v>
      </c>
      <c r="L89" s="43">
        <f t="shared" si="2"/>
        <v>32.572</v>
      </c>
      <c r="M89" s="43">
        <f t="shared" si="2"/>
        <v>33.23</v>
      </c>
      <c r="N89" s="43">
        <f t="shared" si="2"/>
        <v>33.784</v>
      </c>
      <c r="O89" s="42">
        <v>36</v>
      </c>
      <c r="P89" s="42">
        <v>36</v>
      </c>
    </row>
    <row r="90" spans="2:16" ht="13.5" thickBot="1">
      <c r="B90" s="40">
        <v>42</v>
      </c>
      <c r="C90" s="40">
        <v>42</v>
      </c>
      <c r="D90" s="41">
        <f t="shared" si="2"/>
        <v>0</v>
      </c>
      <c r="E90" s="41">
        <f t="shared" si="2"/>
        <v>0</v>
      </c>
      <c r="F90" s="41">
        <f t="shared" si="2"/>
        <v>0</v>
      </c>
      <c r="G90" s="41">
        <f t="shared" si="2"/>
        <v>0</v>
      </c>
      <c r="H90" s="41">
        <f t="shared" si="2"/>
        <v>35.778</v>
      </c>
      <c r="I90" s="41">
        <f t="shared" si="2"/>
        <v>36.58</v>
      </c>
      <c r="J90" s="41">
        <f t="shared" si="2"/>
        <v>37.058</v>
      </c>
      <c r="K90" s="41">
        <f t="shared" si="2"/>
        <v>37.578</v>
      </c>
      <c r="L90" s="41">
        <f t="shared" si="2"/>
        <v>38</v>
      </c>
      <c r="M90" s="41">
        <f t="shared" si="2"/>
        <v>38.77</v>
      </c>
      <c r="N90" s="41">
        <f t="shared" si="2"/>
        <v>39.416</v>
      </c>
      <c r="O90" s="40">
        <v>42</v>
      </c>
      <c r="P90" s="40">
        <v>42</v>
      </c>
    </row>
    <row r="91" spans="2:16" ht="13.5" thickBot="1">
      <c r="B91" s="42">
        <v>48</v>
      </c>
      <c r="C91" s="42">
        <v>48</v>
      </c>
      <c r="D91" s="43">
        <f t="shared" si="2"/>
        <v>0</v>
      </c>
      <c r="E91" s="43">
        <f t="shared" si="2"/>
        <v>0</v>
      </c>
      <c r="F91" s="43">
        <f t="shared" si="2"/>
        <v>0</v>
      </c>
      <c r="G91" s="43">
        <f t="shared" si="2"/>
        <v>0</v>
      </c>
      <c r="H91" s="43">
        <f t="shared" si="2"/>
        <v>40.888</v>
      </c>
      <c r="I91" s="43">
        <f t="shared" si="2"/>
        <v>41.806</v>
      </c>
      <c r="J91" s="43">
        <f t="shared" si="2"/>
        <v>42.352000000000004</v>
      </c>
      <c r="K91" s="43">
        <f t="shared" si="2"/>
        <v>42.948</v>
      </c>
      <c r="L91" s="43">
        <f t="shared" si="2"/>
        <v>43.428</v>
      </c>
      <c r="M91" s="43">
        <f t="shared" si="2"/>
        <v>44.308</v>
      </c>
      <c r="N91" s="43">
        <f t="shared" si="2"/>
        <v>45.046</v>
      </c>
      <c r="O91" s="42">
        <v>48</v>
      </c>
      <c r="P91" s="42">
        <v>48</v>
      </c>
    </row>
    <row r="92" spans="2:16" ht="13.5" thickBot="1">
      <c r="B92" s="40">
        <v>54</v>
      </c>
      <c r="C92" s="40">
        <v>54</v>
      </c>
      <c r="D92" s="41">
        <f t="shared" si="2"/>
        <v>0</v>
      </c>
      <c r="E92" s="41">
        <f t="shared" si="2"/>
        <v>0</v>
      </c>
      <c r="F92" s="41">
        <f t="shared" si="2"/>
        <v>0</v>
      </c>
      <c r="G92" s="41">
        <f t="shared" si="2"/>
        <v>0</v>
      </c>
      <c r="H92" s="41">
        <f t="shared" si="2"/>
        <v>0</v>
      </c>
      <c r="I92" s="41">
        <f t="shared" si="2"/>
        <v>47.032</v>
      </c>
      <c r="J92" s="41">
        <f t="shared" si="2"/>
        <v>47.647999999999996</v>
      </c>
      <c r="K92" s="41">
        <f t="shared" si="2"/>
        <v>48.316</v>
      </c>
      <c r="L92" s="41">
        <f t="shared" si="2"/>
        <v>48.858</v>
      </c>
      <c r="M92" s="41">
        <f t="shared" si="2"/>
        <v>49.846000000000004</v>
      </c>
      <c r="N92" s="41">
        <f t="shared" si="2"/>
        <v>50.676</v>
      </c>
      <c r="O92" s="40">
        <v>54</v>
      </c>
      <c r="P92" s="40">
        <v>54</v>
      </c>
    </row>
    <row r="93" spans="2:16" ht="13.5" thickBot="1">
      <c r="B93" s="42">
        <v>63</v>
      </c>
      <c r="C93" s="42">
        <v>62.99</v>
      </c>
      <c r="D93" s="43">
        <f t="shared" si="2"/>
        <v>0</v>
      </c>
      <c r="E93" s="43">
        <f t="shared" si="2"/>
        <v>0</v>
      </c>
      <c r="F93" s="43">
        <f t="shared" si="2"/>
        <v>0</v>
      </c>
      <c r="G93" s="43">
        <f t="shared" si="2"/>
        <v>0</v>
      </c>
      <c r="H93" s="43">
        <f t="shared" si="2"/>
        <v>0</v>
      </c>
      <c r="I93" s="43">
        <f t="shared" si="2"/>
        <v>0</v>
      </c>
      <c r="J93" s="43">
        <f t="shared" si="2"/>
        <v>0</v>
      </c>
      <c r="K93" s="43">
        <f t="shared" si="2"/>
        <v>0</v>
      </c>
      <c r="L93" s="43">
        <f t="shared" si="2"/>
        <v>56.99</v>
      </c>
      <c r="M93" s="43">
        <f t="shared" si="2"/>
        <v>58.144000000000005</v>
      </c>
      <c r="N93" s="43">
        <f t="shared" si="2"/>
        <v>59.114000000000004</v>
      </c>
      <c r="O93" s="42">
        <v>63</v>
      </c>
      <c r="P93" s="42">
        <v>62.99</v>
      </c>
    </row>
    <row r="97" ht="12.75">
      <c r="I97" s="27" t="s">
        <v>12</v>
      </c>
    </row>
    <row r="98" spans="2:16" ht="12.75">
      <c r="B98" s="26" t="s">
        <v>0</v>
      </c>
      <c r="C98" s="26" t="s">
        <v>1</v>
      </c>
      <c r="I98" s="27" t="s">
        <v>14</v>
      </c>
      <c r="O98" s="26" t="s">
        <v>0</v>
      </c>
      <c r="P98" s="26" t="s">
        <v>1</v>
      </c>
    </row>
    <row r="99" spans="2:16" ht="13.5" thickBot="1">
      <c r="B99" s="26" t="s">
        <v>2</v>
      </c>
      <c r="C99" s="26" t="s">
        <v>2</v>
      </c>
      <c r="D99" s="33">
        <v>7</v>
      </c>
      <c r="E99" s="33">
        <v>7.3</v>
      </c>
      <c r="F99" s="33">
        <v>9</v>
      </c>
      <c r="G99" s="33">
        <v>11</v>
      </c>
      <c r="H99" s="33">
        <v>13.5</v>
      </c>
      <c r="I99" s="33">
        <v>15.5</v>
      </c>
      <c r="J99" s="33">
        <v>17</v>
      </c>
      <c r="K99" s="33">
        <v>19</v>
      </c>
      <c r="L99" s="33">
        <v>21</v>
      </c>
      <c r="M99" s="33">
        <v>26</v>
      </c>
      <c r="N99" s="33">
        <v>32.5</v>
      </c>
      <c r="O99" s="26" t="s">
        <v>2</v>
      </c>
      <c r="P99" s="26" t="s">
        <v>2</v>
      </c>
    </row>
    <row r="100" spans="2:16" ht="13.5" thickBot="1">
      <c r="B100" s="39">
        <v>0.75</v>
      </c>
      <c r="C100" s="40">
        <v>1.05</v>
      </c>
      <c r="D100" s="41">
        <f>IF(D64&gt;0,PI()*(D64/2)^2,0)</f>
        <v>0.44178646691106466</v>
      </c>
      <c r="E100" s="41">
        <f aca="true" t="shared" si="3" ref="E100:N100">IF(E64&gt;0,PI()*(E64/2)^2,0)</f>
        <v>0.456036731187748</v>
      </c>
      <c r="F100" s="41">
        <f t="shared" si="3"/>
        <v>0.5229620794871714</v>
      </c>
      <c r="G100" s="41">
        <f t="shared" si="3"/>
        <v>0.5808804816487528</v>
      </c>
      <c r="H100" s="41">
        <f t="shared" si="3"/>
        <v>0</v>
      </c>
      <c r="I100" s="41">
        <f t="shared" si="3"/>
        <v>0</v>
      </c>
      <c r="J100" s="41">
        <f t="shared" si="3"/>
        <v>0</v>
      </c>
      <c r="K100" s="41">
        <f t="shared" si="3"/>
        <v>0</v>
      </c>
      <c r="L100" s="41">
        <f t="shared" si="3"/>
        <v>0</v>
      </c>
      <c r="M100" s="41">
        <f t="shared" si="3"/>
        <v>0</v>
      </c>
      <c r="N100" s="41">
        <f t="shared" si="3"/>
        <v>0</v>
      </c>
      <c r="O100" s="39">
        <v>0.75</v>
      </c>
      <c r="P100" s="40">
        <v>1.05</v>
      </c>
    </row>
    <row r="101" spans="2:16" ht="13.5" thickBot="1">
      <c r="B101" s="42">
        <v>1</v>
      </c>
      <c r="C101" s="42">
        <v>1.315</v>
      </c>
      <c r="D101" s="43">
        <f aca="true" t="shared" si="4" ref="D101:N116">IF(D65&gt;0,PI()*(D65/2)^2,0)</f>
        <v>0.6925020540289614</v>
      </c>
      <c r="E101" s="43">
        <f t="shared" si="4"/>
        <v>0.7163027599725578</v>
      </c>
      <c r="F101" s="43">
        <f t="shared" si="4"/>
        <v>0.821941954542168</v>
      </c>
      <c r="G101" s="43">
        <f t="shared" si="4"/>
        <v>0.9076257525761761</v>
      </c>
      <c r="H101" s="43">
        <f t="shared" si="4"/>
        <v>0</v>
      </c>
      <c r="I101" s="43">
        <f t="shared" si="4"/>
        <v>0</v>
      </c>
      <c r="J101" s="43">
        <f t="shared" si="4"/>
        <v>0</v>
      </c>
      <c r="K101" s="43">
        <f t="shared" si="4"/>
        <v>0</v>
      </c>
      <c r="L101" s="43">
        <f t="shared" si="4"/>
        <v>0</v>
      </c>
      <c r="M101" s="43">
        <f t="shared" si="4"/>
        <v>0</v>
      </c>
      <c r="N101" s="43">
        <f t="shared" si="4"/>
        <v>0</v>
      </c>
      <c r="O101" s="42">
        <v>1</v>
      </c>
      <c r="P101" s="42">
        <v>1.315</v>
      </c>
    </row>
    <row r="102" spans="2:16" ht="13.5" thickBot="1">
      <c r="B102" s="39">
        <v>1.25</v>
      </c>
      <c r="C102" s="40">
        <v>1.66</v>
      </c>
      <c r="D102" s="41">
        <f t="shared" si="4"/>
        <v>1.1047379150421972</v>
      </c>
      <c r="E102" s="41">
        <f t="shared" si="4"/>
        <v>1.142311363179131</v>
      </c>
      <c r="F102" s="41">
        <f t="shared" si="4"/>
        <v>1.3110368798254777</v>
      </c>
      <c r="G102" s="41">
        <f t="shared" si="4"/>
        <v>1.4484030186036916</v>
      </c>
      <c r="H102" s="41">
        <f t="shared" si="4"/>
        <v>0</v>
      </c>
      <c r="I102" s="41">
        <f t="shared" si="4"/>
        <v>0</v>
      </c>
      <c r="J102" s="41">
        <f t="shared" si="4"/>
        <v>0</v>
      </c>
      <c r="K102" s="41">
        <f t="shared" si="4"/>
        <v>0</v>
      </c>
      <c r="L102" s="41">
        <f t="shared" si="4"/>
        <v>0</v>
      </c>
      <c r="M102" s="41">
        <f t="shared" si="4"/>
        <v>0</v>
      </c>
      <c r="N102" s="41">
        <f t="shared" si="4"/>
        <v>0</v>
      </c>
      <c r="O102" s="39">
        <v>1.25</v>
      </c>
      <c r="P102" s="40">
        <v>1.66</v>
      </c>
    </row>
    <row r="103" spans="2:16" ht="13.5" thickBot="1">
      <c r="B103" s="44">
        <v>1.5</v>
      </c>
      <c r="C103" s="42">
        <v>1.9</v>
      </c>
      <c r="D103" s="43">
        <f t="shared" si="4"/>
        <v>1.4484030186036916</v>
      </c>
      <c r="E103" s="43">
        <f t="shared" si="4"/>
        <v>1.4957122623741002</v>
      </c>
      <c r="F103" s="43">
        <f t="shared" si="4"/>
        <v>1.7156897215711113</v>
      </c>
      <c r="G103" s="43">
        <f t="shared" si="4"/>
        <v>1.8966705911591117</v>
      </c>
      <c r="H103" s="43">
        <f t="shared" si="4"/>
        <v>0</v>
      </c>
      <c r="I103" s="43">
        <f t="shared" si="4"/>
        <v>0</v>
      </c>
      <c r="J103" s="43">
        <f t="shared" si="4"/>
        <v>0</v>
      </c>
      <c r="K103" s="43">
        <f t="shared" si="4"/>
        <v>0</v>
      </c>
      <c r="L103" s="43">
        <f t="shared" si="4"/>
        <v>0</v>
      </c>
      <c r="M103" s="43">
        <f t="shared" si="4"/>
        <v>0</v>
      </c>
      <c r="N103" s="43">
        <f t="shared" si="4"/>
        <v>0</v>
      </c>
      <c r="O103" s="44">
        <v>1.5</v>
      </c>
      <c r="P103" s="42">
        <v>1.9</v>
      </c>
    </row>
    <row r="104" spans="2:16" ht="13.5" thickBot="1">
      <c r="B104" s="40">
        <v>2</v>
      </c>
      <c r="C104" s="40">
        <v>2.375</v>
      </c>
      <c r="D104" s="41">
        <f t="shared" si="4"/>
        <v>2.2617966995354424</v>
      </c>
      <c r="E104" s="41">
        <f t="shared" si="4"/>
        <v>2.337050409959532</v>
      </c>
      <c r="F104" s="41">
        <f t="shared" si="4"/>
        <v>2.6793143631975256</v>
      </c>
      <c r="G104" s="41">
        <f t="shared" si="4"/>
        <v>2.965073630968053</v>
      </c>
      <c r="H104" s="41">
        <f t="shared" si="4"/>
        <v>3.214264760250796</v>
      </c>
      <c r="I104" s="41">
        <f t="shared" si="4"/>
        <v>3.362101827343424</v>
      </c>
      <c r="J104" s="41">
        <f t="shared" si="4"/>
        <v>3.447132174105485</v>
      </c>
      <c r="K104" s="41">
        <f t="shared" si="4"/>
        <v>0</v>
      </c>
      <c r="L104" s="41">
        <f t="shared" si="4"/>
        <v>0</v>
      </c>
      <c r="M104" s="41">
        <f t="shared" si="4"/>
        <v>0</v>
      </c>
      <c r="N104" s="41">
        <f t="shared" si="4"/>
        <v>0</v>
      </c>
      <c r="O104" s="40">
        <v>2</v>
      </c>
      <c r="P104" s="40">
        <v>2.375</v>
      </c>
    </row>
    <row r="105" spans="2:16" ht="13.5" thickBot="1">
      <c r="B105" s="42">
        <v>3</v>
      </c>
      <c r="C105" s="42">
        <v>3.5</v>
      </c>
      <c r="D105" s="43">
        <f t="shared" si="4"/>
        <v>4.908738521234052</v>
      </c>
      <c r="E105" s="43">
        <f t="shared" si="4"/>
        <v>5.075057577907748</v>
      </c>
      <c r="F105" s="43">
        <f t="shared" si="4"/>
        <v>5.819238045690099</v>
      </c>
      <c r="G105" s="43">
        <f t="shared" si="4"/>
        <v>6.442225293674916</v>
      </c>
      <c r="H105" s="43">
        <f t="shared" si="4"/>
        <v>6.9840149379350525</v>
      </c>
      <c r="I105" s="43">
        <f t="shared" si="4"/>
        <v>7.296587699003968</v>
      </c>
      <c r="J105" s="43">
        <f t="shared" si="4"/>
        <v>7.489355824228238</v>
      </c>
      <c r="K105" s="43">
        <f t="shared" si="4"/>
        <v>0</v>
      </c>
      <c r="L105" s="43">
        <f t="shared" si="4"/>
        <v>0</v>
      </c>
      <c r="M105" s="43">
        <f t="shared" si="4"/>
        <v>0</v>
      </c>
      <c r="N105" s="43">
        <f t="shared" si="4"/>
        <v>0</v>
      </c>
      <c r="O105" s="42">
        <v>3</v>
      </c>
      <c r="P105" s="42">
        <v>3.5</v>
      </c>
    </row>
    <row r="106" spans="2:16" ht="13.5" thickBot="1">
      <c r="B106" s="40">
        <v>4</v>
      </c>
      <c r="C106" s="40">
        <v>4.5</v>
      </c>
      <c r="D106" s="41">
        <f t="shared" si="4"/>
        <v>8.113002806670307</v>
      </c>
      <c r="E106" s="41">
        <f t="shared" si="4"/>
        <v>8.387914155007989</v>
      </c>
      <c r="F106" s="41">
        <f t="shared" si="4"/>
        <v>9.62112750161874</v>
      </c>
      <c r="G106" s="41">
        <f t="shared" si="4"/>
        <v>10.647740290551468</v>
      </c>
      <c r="H106" s="41">
        <f t="shared" si="4"/>
        <v>11.545004285157942</v>
      </c>
      <c r="I106" s="41">
        <f t="shared" si="4"/>
        <v>12.068742338030548</v>
      </c>
      <c r="J106" s="41">
        <f t="shared" si="4"/>
        <v>12.37858191349084</v>
      </c>
      <c r="K106" s="41">
        <f t="shared" si="4"/>
        <v>12.730264361504297</v>
      </c>
      <c r="L106" s="41">
        <f t="shared" si="4"/>
        <v>13.022831460555155</v>
      </c>
      <c r="M106" s="41">
        <f t="shared" si="4"/>
        <v>13.552607654507963</v>
      </c>
      <c r="N106" s="41">
        <f t="shared" si="4"/>
        <v>14.013212261414031</v>
      </c>
      <c r="O106" s="40">
        <v>4</v>
      </c>
      <c r="P106" s="40">
        <v>4.5</v>
      </c>
    </row>
    <row r="107" spans="2:16" ht="13.5" thickBot="1">
      <c r="B107" s="42">
        <v>5</v>
      </c>
      <c r="C107" s="42">
        <v>5.375</v>
      </c>
      <c r="D107" s="43">
        <f t="shared" si="4"/>
        <v>11.575136085696684</v>
      </c>
      <c r="E107" s="43">
        <f t="shared" si="4"/>
        <v>11.96429145088216</v>
      </c>
      <c r="F107" s="43">
        <f t="shared" si="4"/>
        <v>13.729357584189742</v>
      </c>
      <c r="G107" s="43">
        <f t="shared" si="4"/>
        <v>15.184581000444378</v>
      </c>
      <c r="H107" s="43">
        <f t="shared" si="4"/>
        <v>16.467632572911675</v>
      </c>
      <c r="I107" s="43">
        <f t="shared" si="4"/>
        <v>17.209456846203835</v>
      </c>
      <c r="J107" s="43">
        <f t="shared" si="4"/>
        <v>17.668355568299006</v>
      </c>
      <c r="K107" s="43">
        <f t="shared" si="4"/>
        <v>18.163495703245985</v>
      </c>
      <c r="L107" s="43">
        <f t="shared" si="4"/>
        <v>18.573699739210504</v>
      </c>
      <c r="M107" s="43">
        <f t="shared" si="4"/>
        <v>19.329843391817732</v>
      </c>
      <c r="N107" s="43">
        <f t="shared" si="4"/>
        <v>19.989973689745938</v>
      </c>
      <c r="O107" s="42">
        <v>5</v>
      </c>
      <c r="P107" s="42">
        <v>5.375</v>
      </c>
    </row>
    <row r="108" spans="2:16" ht="13.5" thickBot="1">
      <c r="B108" s="40">
        <v>5</v>
      </c>
      <c r="C108" s="40">
        <v>5.563</v>
      </c>
      <c r="D108" s="41">
        <f t="shared" si="4"/>
        <v>12.397297166326439</v>
      </c>
      <c r="E108" s="41">
        <f t="shared" si="4"/>
        <v>12.812609431945702</v>
      </c>
      <c r="F108" s="41">
        <f t="shared" si="4"/>
        <v>14.704954050020824</v>
      </c>
      <c r="G108" s="41">
        <f t="shared" si="4"/>
        <v>16.266853386420756</v>
      </c>
      <c r="H108" s="41">
        <f t="shared" si="4"/>
        <v>17.638566986757663</v>
      </c>
      <c r="I108" s="41">
        <f t="shared" si="4"/>
        <v>18.436456122545785</v>
      </c>
      <c r="J108" s="41">
        <f t="shared" si="4"/>
        <v>18.92674563843562</v>
      </c>
      <c r="K108" s="41">
        <f t="shared" si="4"/>
        <v>19.454727982983226</v>
      </c>
      <c r="L108" s="41">
        <f t="shared" si="4"/>
        <v>19.894990777457302</v>
      </c>
      <c r="M108" s="41">
        <f t="shared" si="4"/>
        <v>20.70955548705068</v>
      </c>
      <c r="N108" s="41">
        <f t="shared" si="4"/>
        <v>21.409043657743062</v>
      </c>
      <c r="O108" s="40">
        <v>5</v>
      </c>
      <c r="P108" s="40">
        <v>5.563</v>
      </c>
    </row>
    <row r="109" spans="2:16" ht="13.5" thickBot="1">
      <c r="B109" s="42">
        <v>6</v>
      </c>
      <c r="C109" s="42">
        <v>6.625</v>
      </c>
      <c r="D109" s="43">
        <f t="shared" si="4"/>
        <v>17.593931238335465</v>
      </c>
      <c r="E109" s="43">
        <f t="shared" si="4"/>
        <v>18.163495703245985</v>
      </c>
      <c r="F109" s="43">
        <f t="shared" si="4"/>
        <v>20.854998660541277</v>
      </c>
      <c r="G109" s="43">
        <f t="shared" si="4"/>
        <v>23.080685108718193</v>
      </c>
      <c r="H109" s="43">
        <f t="shared" si="4"/>
        <v>25.00978636084031</v>
      </c>
      <c r="I109" s="43">
        <f t="shared" si="4"/>
        <v>26.157246794378672</v>
      </c>
      <c r="J109" s="43">
        <f t="shared" si="4"/>
        <v>26.832362489264504</v>
      </c>
      <c r="K109" s="43">
        <f t="shared" si="4"/>
        <v>27.59051047798472</v>
      </c>
      <c r="L109" s="43">
        <f t="shared" si="4"/>
        <v>28.227229627458374</v>
      </c>
      <c r="M109" s="43">
        <f t="shared" si="4"/>
        <v>29.368570238507548</v>
      </c>
      <c r="N109" s="43">
        <f t="shared" si="4"/>
        <v>30.356494313911316</v>
      </c>
      <c r="O109" s="42">
        <v>6</v>
      </c>
      <c r="P109" s="42">
        <v>6.625</v>
      </c>
    </row>
    <row r="110" spans="2:16" ht="13.5" thickBot="1">
      <c r="B110" s="40">
        <v>7</v>
      </c>
      <c r="C110" s="40">
        <v>7.125</v>
      </c>
      <c r="D110" s="41">
        <f t="shared" si="4"/>
        <v>20.34017958921221</v>
      </c>
      <c r="E110" s="41">
        <f t="shared" si="4"/>
        <v>21.017199089246116</v>
      </c>
      <c r="F110" s="41">
        <f t="shared" si="4"/>
        <v>24.113829268777735</v>
      </c>
      <c r="G110" s="41">
        <f t="shared" si="4"/>
        <v>26.68566267871248</v>
      </c>
      <c r="H110" s="41">
        <f t="shared" si="4"/>
        <v>28.928382842257157</v>
      </c>
      <c r="I110" s="41">
        <f t="shared" si="4"/>
        <v>30.23941972208264</v>
      </c>
      <c r="J110" s="41">
        <f t="shared" si="4"/>
        <v>31.043937618369835</v>
      </c>
      <c r="K110" s="41">
        <f t="shared" si="4"/>
        <v>31.91907223432442</v>
      </c>
      <c r="L110" s="41">
        <f t="shared" si="4"/>
        <v>32.64413925240233</v>
      </c>
      <c r="M110" s="41">
        <f t="shared" si="4"/>
        <v>33.97391259081382</v>
      </c>
      <c r="N110" s="41">
        <f t="shared" si="4"/>
        <v>35.119839927137235</v>
      </c>
      <c r="O110" s="40">
        <v>7</v>
      </c>
      <c r="P110" s="40">
        <v>7.125</v>
      </c>
    </row>
    <row r="111" spans="2:16" ht="13.5" thickBot="1">
      <c r="B111" s="42">
        <v>8</v>
      </c>
      <c r="C111" s="42">
        <v>8.625</v>
      </c>
      <c r="D111" s="43">
        <f t="shared" si="4"/>
        <v>29.812081439785427</v>
      </c>
      <c r="E111" s="43">
        <f t="shared" si="4"/>
        <v>30.787703038357744</v>
      </c>
      <c r="F111" s="43">
        <f t="shared" si="4"/>
        <v>35.35130619066842</v>
      </c>
      <c r="G111" s="43">
        <f t="shared" si="4"/>
        <v>39.11380949949901</v>
      </c>
      <c r="H111" s="43">
        <f t="shared" si="4"/>
        <v>42.39454329171629</v>
      </c>
      <c r="I111" s="43">
        <f t="shared" si="4"/>
        <v>44.331932065258584</v>
      </c>
      <c r="J111" s="43">
        <f t="shared" si="4"/>
        <v>45.496011523934435</v>
      </c>
      <c r="K111" s="43">
        <f t="shared" si="4"/>
        <v>46.77210132708138</v>
      </c>
      <c r="L111" s="43">
        <f t="shared" si="4"/>
        <v>47.82038796373122</v>
      </c>
      <c r="M111" s="43">
        <f t="shared" si="4"/>
        <v>49.77658859408321</v>
      </c>
      <c r="N111" s="43">
        <f t="shared" si="4"/>
        <v>51.46637588422548</v>
      </c>
      <c r="O111" s="42">
        <v>8</v>
      </c>
      <c r="P111" s="42">
        <v>8.625</v>
      </c>
    </row>
    <row r="112" spans="2:16" ht="13.5" thickBot="1">
      <c r="B112" s="40">
        <v>10</v>
      </c>
      <c r="C112" s="40">
        <v>10.75</v>
      </c>
      <c r="D112" s="41">
        <f t="shared" si="4"/>
        <v>46.300544342786736</v>
      </c>
      <c r="E112" s="41">
        <f t="shared" si="4"/>
        <v>47.83264567286737</v>
      </c>
      <c r="F112" s="41">
        <f t="shared" si="4"/>
        <v>54.91743033675897</v>
      </c>
      <c r="G112" s="41">
        <f t="shared" si="4"/>
        <v>60.76595430916582</v>
      </c>
      <c r="H112" s="41">
        <f t="shared" si="4"/>
        <v>65.8705302916467</v>
      </c>
      <c r="I112" s="41">
        <f t="shared" si="4"/>
        <v>68.83782738481534</v>
      </c>
      <c r="J112" s="41">
        <f t="shared" si="4"/>
        <v>70.67342227319602</v>
      </c>
      <c r="K112" s="41">
        <f t="shared" si="4"/>
        <v>72.65398281298394</v>
      </c>
      <c r="L112" s="41">
        <f t="shared" si="4"/>
        <v>74.29479895684202</v>
      </c>
      <c r="M112" s="41">
        <f t="shared" si="4"/>
        <v>77.35054759117249</v>
      </c>
      <c r="N112" s="41">
        <f t="shared" si="4"/>
        <v>79.92819923070167</v>
      </c>
      <c r="O112" s="40">
        <v>10</v>
      </c>
      <c r="P112" s="40">
        <v>10.75</v>
      </c>
    </row>
    <row r="113" spans="2:16" ht="13.5" thickBot="1">
      <c r="B113" s="42">
        <v>12</v>
      </c>
      <c r="C113" s="42">
        <v>12.75</v>
      </c>
      <c r="D113" s="43">
        <f t="shared" si="4"/>
        <v>65.15322614901582</v>
      </c>
      <c r="E113" s="43">
        <f t="shared" si="4"/>
        <v>67.28783782616517</v>
      </c>
      <c r="F113" s="43">
        <f t="shared" si="4"/>
        <v>77.22588919467806</v>
      </c>
      <c r="G113" s="43">
        <f t="shared" si="4"/>
        <v>85.47223061834467</v>
      </c>
      <c r="H113" s="43">
        <f t="shared" si="4"/>
        <v>92.66366606964033</v>
      </c>
      <c r="I113" s="43">
        <f t="shared" si="4"/>
        <v>96.8386636354799</v>
      </c>
      <c r="J113" s="43">
        <f t="shared" si="4"/>
        <v>99.40195505498954</v>
      </c>
      <c r="K113" s="43">
        <f t="shared" si="4"/>
        <v>102.21365220561852</v>
      </c>
      <c r="L113" s="43">
        <f t="shared" si="4"/>
        <v>104.52023466462539</v>
      </c>
      <c r="M113" s="43">
        <f t="shared" si="4"/>
        <v>108.80348523012235</v>
      </c>
      <c r="N113" s="43">
        <f t="shared" si="4"/>
        <v>112.4573585481771</v>
      </c>
      <c r="O113" s="42">
        <v>12</v>
      </c>
      <c r="P113" s="42">
        <v>12.75</v>
      </c>
    </row>
    <row r="114" spans="2:16" ht="13.5" thickBot="1">
      <c r="B114" s="40">
        <v>14</v>
      </c>
      <c r="C114" s="40">
        <v>14</v>
      </c>
      <c r="D114" s="41">
        <f t="shared" si="4"/>
        <v>78.53981633974483</v>
      </c>
      <c r="E114" s="41">
        <f t="shared" si="4"/>
        <v>81.13704638469119</v>
      </c>
      <c r="F114" s="41">
        <f t="shared" si="4"/>
        <v>93.10780873104159</v>
      </c>
      <c r="G114" s="41">
        <f t="shared" si="4"/>
        <v>103.03961775495179</v>
      </c>
      <c r="H114" s="41">
        <f t="shared" si="4"/>
        <v>111.70676923138146</v>
      </c>
      <c r="I114" s="41">
        <f t="shared" si="4"/>
        <v>116.78370862328867</v>
      </c>
      <c r="J114" s="41">
        <f t="shared" si="4"/>
        <v>119.82969318765181</v>
      </c>
      <c r="K114" s="41">
        <f t="shared" si="4"/>
        <v>123.22950276621809</v>
      </c>
      <c r="L114" s="41">
        <f t="shared" si="4"/>
        <v>125.99950784074129</v>
      </c>
      <c r="M114" s="41">
        <f t="shared" si="4"/>
        <v>131.18487930308717</v>
      </c>
      <c r="N114" s="41">
        <f t="shared" si="4"/>
        <v>135.56525534706253</v>
      </c>
      <c r="O114" s="40">
        <v>14</v>
      </c>
      <c r="P114" s="40">
        <v>14</v>
      </c>
    </row>
    <row r="115" spans="2:16" ht="13.5" thickBot="1">
      <c r="B115" s="42">
        <v>16</v>
      </c>
      <c r="C115" s="42">
        <v>16</v>
      </c>
      <c r="D115" s="43">
        <f t="shared" si="4"/>
        <v>102.57235925480542</v>
      </c>
      <c r="E115" s="43">
        <f t="shared" si="4"/>
        <v>105.9749177269436</v>
      </c>
      <c r="F115" s="43">
        <f t="shared" si="4"/>
        <v>121.62136861073526</v>
      </c>
      <c r="G115" s="43">
        <f t="shared" si="4"/>
        <v>134.5764830416423</v>
      </c>
      <c r="H115" s="43">
        <f t="shared" si="4"/>
        <v>145.9088360616714</v>
      </c>
      <c r="I115" s="43">
        <f t="shared" si="4"/>
        <v>152.53382350796892</v>
      </c>
      <c r="J115" s="43">
        <f t="shared" si="4"/>
        <v>156.54393144179218</v>
      </c>
      <c r="K115" s="43">
        <f t="shared" si="4"/>
        <v>160.96566969464473</v>
      </c>
      <c r="L115" s="43">
        <f t="shared" si="4"/>
        <v>164.58377912193097</v>
      </c>
      <c r="M115" s="43">
        <f t="shared" si="4"/>
        <v>171.3368869998272</v>
      </c>
      <c r="N115" s="43">
        <f t="shared" si="4"/>
        <v>177.09177894478645</v>
      </c>
      <c r="O115" s="42">
        <v>16</v>
      </c>
      <c r="P115" s="42">
        <v>16</v>
      </c>
    </row>
    <row r="116" spans="2:16" ht="13.5" thickBot="1">
      <c r="B116" s="40">
        <v>18</v>
      </c>
      <c r="C116" s="40">
        <v>18</v>
      </c>
      <c r="D116" s="41">
        <f t="shared" si="4"/>
        <v>129.84843636347213</v>
      </c>
      <c r="E116" s="41">
        <f t="shared" si="4"/>
        <v>134.124505248163</v>
      </c>
      <c r="F116" s="41">
        <f t="shared" si="4"/>
        <v>153.93804002589985</v>
      </c>
      <c r="G116" s="41">
        <f t="shared" si="4"/>
        <v>170.3638446488235</v>
      </c>
      <c r="H116" s="41">
        <f t="shared" si="4"/>
        <v>184.67189223918425</v>
      </c>
      <c r="I116" s="41">
        <f t="shared" si="4"/>
        <v>193.05062037727316</v>
      </c>
      <c r="J116" s="41">
        <f t="shared" si="4"/>
        <v>198.10720224878514</v>
      </c>
      <c r="K116" s="41">
        <f t="shared" si="4"/>
        <v>203.73482513375487</v>
      </c>
      <c r="L116" s="41">
        <f t="shared" si="4"/>
        <v>208.3141362493335</v>
      </c>
      <c r="M116" s="41">
        <f t="shared" si="4"/>
        <v>216.8417224721274</v>
      </c>
      <c r="N116" s="41">
        <f t="shared" si="4"/>
        <v>224.10524805004496</v>
      </c>
      <c r="O116" s="40">
        <v>18</v>
      </c>
      <c r="P116" s="40">
        <v>18</v>
      </c>
    </row>
    <row r="117" spans="2:16" ht="13.5" thickBot="1">
      <c r="B117" s="42">
        <v>20</v>
      </c>
      <c r="C117" s="42">
        <v>20</v>
      </c>
      <c r="D117" s="43">
        <f aca="true" t="shared" si="5" ref="D117:N129">IF(D81&gt;0,PI()*(D81/2)^2,0)</f>
        <v>160.29175094655986</v>
      </c>
      <c r="E117" s="43">
        <f t="shared" si="5"/>
        <v>165.58580894834938</v>
      </c>
      <c r="F117" s="43">
        <f t="shared" si="5"/>
        <v>190.05782297653536</v>
      </c>
      <c r="G117" s="43">
        <f t="shared" si="5"/>
        <v>210.31430975205777</v>
      </c>
      <c r="H117" s="43">
        <f t="shared" si="5"/>
        <v>227.99593776392</v>
      </c>
      <c r="I117" s="43">
        <f t="shared" si="5"/>
        <v>238.3340992312015</v>
      </c>
      <c r="J117" s="43">
        <f t="shared" si="5"/>
        <v>244.6137533882384</v>
      </c>
      <c r="K117" s="43">
        <f t="shared" si="5"/>
        <v>251.4807502830125</v>
      </c>
      <c r="L117" s="43">
        <f t="shared" si="5"/>
        <v>257.1905792229487</v>
      </c>
      <c r="M117" s="43">
        <f t="shared" si="5"/>
        <v>267.6993857199878</v>
      </c>
      <c r="N117" s="43">
        <f t="shared" si="5"/>
        <v>276.70590460122884</v>
      </c>
      <c r="O117" s="42">
        <v>20</v>
      </c>
      <c r="P117" s="42">
        <v>20</v>
      </c>
    </row>
    <row r="118" spans="2:16" ht="13.5" thickBot="1">
      <c r="B118" s="40">
        <v>22</v>
      </c>
      <c r="C118" s="40">
        <v>22</v>
      </c>
      <c r="D118" s="41">
        <f t="shared" si="5"/>
        <v>193.9382082665066</v>
      </c>
      <c r="E118" s="41">
        <f t="shared" si="5"/>
        <v>200.35882882750278</v>
      </c>
      <c r="F118" s="41">
        <f t="shared" si="5"/>
        <v>229.98071746264173</v>
      </c>
      <c r="G118" s="41">
        <f t="shared" si="5"/>
        <v>254.46900494077323</v>
      </c>
      <c r="H118" s="41">
        <f t="shared" si="5"/>
        <v>275.82209604795776</v>
      </c>
      <c r="I118" s="41">
        <f t="shared" si="5"/>
        <v>288.3842600697537</v>
      </c>
      <c r="J118" s="41">
        <f t="shared" si="5"/>
        <v>295.958247258477</v>
      </c>
      <c r="K118" s="41">
        <f t="shared" si="5"/>
        <v>304.31025929263984</v>
      </c>
      <c r="L118" s="41">
        <f t="shared" si="5"/>
        <v>311.150574641007</v>
      </c>
      <c r="M118" s="41">
        <f t="shared" si="5"/>
        <v>323.9098767434084</v>
      </c>
      <c r="N118" s="41">
        <f t="shared" si="5"/>
        <v>334.7817131211258</v>
      </c>
      <c r="O118" s="40">
        <v>22</v>
      </c>
      <c r="P118" s="40">
        <v>22</v>
      </c>
    </row>
    <row r="119" spans="2:16" ht="13.5" thickBot="1">
      <c r="B119" s="42">
        <v>24</v>
      </c>
      <c r="C119" s="42">
        <v>24</v>
      </c>
      <c r="D119" s="43">
        <f t="shared" si="5"/>
        <v>230.78780832331216</v>
      </c>
      <c r="E119" s="43">
        <f t="shared" si="5"/>
        <v>238.44356488562312</v>
      </c>
      <c r="F119" s="43">
        <f t="shared" si="5"/>
        <v>273.6480793741544</v>
      </c>
      <c r="G119" s="43">
        <f t="shared" si="5"/>
        <v>302.8279302149699</v>
      </c>
      <c r="H119" s="43">
        <f t="shared" si="5"/>
        <v>328.26276699325746</v>
      </c>
      <c r="I119" s="43">
        <f t="shared" si="5"/>
        <v>343.20110289293007</v>
      </c>
      <c r="J119" s="43">
        <f t="shared" si="5"/>
        <v>352.19058177561806</v>
      </c>
      <c r="K119" s="43">
        <f t="shared" si="5"/>
        <v>362.1727568129506</v>
      </c>
      <c r="L119" s="43">
        <f t="shared" si="5"/>
        <v>370.3135030243447</v>
      </c>
      <c r="M119" s="43">
        <f t="shared" si="5"/>
        <v>385.4731955423892</v>
      </c>
      <c r="N119" s="43">
        <f t="shared" si="5"/>
        <v>398.4565026257696</v>
      </c>
      <c r="O119" s="42">
        <v>24</v>
      </c>
      <c r="P119" s="42">
        <v>24</v>
      </c>
    </row>
    <row r="120" spans="2:16" ht="13.5" thickBot="1">
      <c r="B120" s="40">
        <v>26</v>
      </c>
      <c r="C120" s="40">
        <v>26</v>
      </c>
      <c r="D120" s="41">
        <f t="shared" si="5"/>
        <v>0</v>
      </c>
      <c r="E120" s="41">
        <f t="shared" si="5"/>
        <v>279.8400171227105</v>
      </c>
      <c r="F120" s="41">
        <f t="shared" si="5"/>
        <v>321.1723086130336</v>
      </c>
      <c r="G120" s="41">
        <f t="shared" si="5"/>
        <v>355.3910855746479</v>
      </c>
      <c r="H120" s="41">
        <f t="shared" si="5"/>
        <v>385.2644272857802</v>
      </c>
      <c r="I120" s="41">
        <f t="shared" si="5"/>
        <v>402.7846277007304</v>
      </c>
      <c r="J120" s="41">
        <f t="shared" si="5"/>
        <v>413.38282821672743</v>
      </c>
      <c r="K120" s="41">
        <f t="shared" si="5"/>
        <v>425.06824284394486</v>
      </c>
      <c r="L120" s="41">
        <f t="shared" si="5"/>
        <v>434.6225172538953</v>
      </c>
      <c r="M120" s="41">
        <f t="shared" si="5"/>
        <v>452.3893421169302</v>
      </c>
      <c r="N120" s="41">
        <f t="shared" si="5"/>
        <v>467.59465056030473</v>
      </c>
      <c r="O120" s="40">
        <v>26</v>
      </c>
      <c r="P120" s="40">
        <v>26</v>
      </c>
    </row>
    <row r="121" spans="2:16" ht="13.5" thickBot="1">
      <c r="B121" s="42">
        <v>28</v>
      </c>
      <c r="C121" s="42">
        <v>28</v>
      </c>
      <c r="D121" s="43">
        <f t="shared" si="5"/>
        <v>0</v>
      </c>
      <c r="E121" s="43">
        <f t="shared" si="5"/>
        <v>0</v>
      </c>
      <c r="F121" s="43">
        <f t="shared" si="5"/>
        <v>372.49964938738356</v>
      </c>
      <c r="G121" s="43">
        <f t="shared" si="5"/>
        <v>412.23044176590827</v>
      </c>
      <c r="H121" s="43">
        <f t="shared" si="5"/>
        <v>446.82707692552583</v>
      </c>
      <c r="I121" s="43">
        <f t="shared" si="5"/>
        <v>467.1348344931547</v>
      </c>
      <c r="J121" s="43">
        <f t="shared" si="5"/>
        <v>479.39638579711414</v>
      </c>
      <c r="K121" s="43">
        <f t="shared" si="5"/>
        <v>492.91801106487236</v>
      </c>
      <c r="L121" s="43">
        <f t="shared" si="5"/>
        <v>504.07761732965855</v>
      </c>
      <c r="M121" s="43">
        <f t="shared" si="5"/>
        <v>524.6583164670315</v>
      </c>
      <c r="N121" s="43">
        <f t="shared" si="5"/>
        <v>542.2610213882501</v>
      </c>
      <c r="O121" s="42">
        <v>28</v>
      </c>
      <c r="P121" s="42">
        <v>28</v>
      </c>
    </row>
    <row r="122" spans="2:16" ht="13.5" thickBot="1">
      <c r="B122" s="40">
        <v>30</v>
      </c>
      <c r="C122" s="40">
        <v>30</v>
      </c>
      <c r="D122" s="41">
        <f t="shared" si="5"/>
        <v>0</v>
      </c>
      <c r="E122" s="41">
        <f t="shared" si="5"/>
        <v>0</v>
      </c>
      <c r="F122" s="41">
        <f t="shared" si="5"/>
        <v>427.6301016972045</v>
      </c>
      <c r="G122" s="41">
        <f t="shared" si="5"/>
        <v>473.20719694212994</v>
      </c>
      <c r="H122" s="41">
        <f t="shared" si="5"/>
        <v>512.9507159124943</v>
      </c>
      <c r="I122" s="41">
        <f t="shared" si="5"/>
        <v>536.2517232702031</v>
      </c>
      <c r="J122" s="41">
        <f t="shared" si="5"/>
        <v>550.2977840244032</v>
      </c>
      <c r="K122" s="41">
        <f t="shared" si="5"/>
        <v>565.8738506663838</v>
      </c>
      <c r="L122" s="41">
        <f t="shared" si="5"/>
        <v>578.5935310022381</v>
      </c>
      <c r="M122" s="41">
        <f t="shared" si="5"/>
        <v>602.2801185926928</v>
      </c>
      <c r="N122" s="41">
        <f t="shared" si="5"/>
        <v>622.5440603675821</v>
      </c>
      <c r="O122" s="40">
        <v>30</v>
      </c>
      <c r="P122" s="40">
        <v>30</v>
      </c>
    </row>
    <row r="123" spans="2:16" ht="13.5" thickBot="1">
      <c r="B123" s="42">
        <v>32</v>
      </c>
      <c r="C123" s="42">
        <v>32</v>
      </c>
      <c r="D123" s="43">
        <f t="shared" si="5"/>
        <v>0</v>
      </c>
      <c r="E123" s="43">
        <f t="shared" si="5"/>
        <v>0</v>
      </c>
      <c r="F123" s="43">
        <f t="shared" si="5"/>
        <v>486.48547444294104</v>
      </c>
      <c r="G123" s="43">
        <f t="shared" si="5"/>
        <v>538.3881822038329</v>
      </c>
      <c r="H123" s="43">
        <f t="shared" si="5"/>
        <v>583.6353442466856</v>
      </c>
      <c r="I123" s="43">
        <f t="shared" si="5"/>
        <v>610.0477347030276</v>
      </c>
      <c r="J123" s="43">
        <f t="shared" si="5"/>
        <v>626.1757257671687</v>
      </c>
      <c r="K123" s="43">
        <f t="shared" si="5"/>
        <v>643.8626787785789</v>
      </c>
      <c r="L123" s="43">
        <f t="shared" si="5"/>
        <v>658.3351164877239</v>
      </c>
      <c r="M123" s="43">
        <f t="shared" si="5"/>
        <v>685.2547484939145</v>
      </c>
      <c r="N123" s="43">
        <f t="shared" si="5"/>
        <v>708.2727706101659</v>
      </c>
      <c r="O123" s="42">
        <v>32</v>
      </c>
      <c r="P123" s="42">
        <v>32</v>
      </c>
    </row>
    <row r="124" spans="2:16" ht="13.5" thickBot="1">
      <c r="B124" s="40">
        <v>34</v>
      </c>
      <c r="C124" s="40">
        <v>34</v>
      </c>
      <c r="D124" s="41">
        <f t="shared" si="5"/>
        <v>0</v>
      </c>
      <c r="E124" s="41">
        <f t="shared" si="5"/>
        <v>0</v>
      </c>
      <c r="F124" s="41">
        <f t="shared" si="5"/>
        <v>0</v>
      </c>
      <c r="G124" s="41">
        <f t="shared" si="5"/>
        <v>607.773397551017</v>
      </c>
      <c r="H124" s="41">
        <f t="shared" si="5"/>
        <v>658.789971980074</v>
      </c>
      <c r="I124" s="41">
        <f t="shared" si="5"/>
        <v>688.6925147949214</v>
      </c>
      <c r="J124" s="41">
        <f t="shared" si="5"/>
        <v>706.8583470577034</v>
      </c>
      <c r="K124" s="41">
        <f t="shared" si="5"/>
        <v>726.8844954014573</v>
      </c>
      <c r="L124" s="41">
        <f t="shared" si="5"/>
        <v>743.2227878194226</v>
      </c>
      <c r="M124" s="41">
        <f t="shared" si="5"/>
        <v>773.5822061706962</v>
      </c>
      <c r="N124" s="41">
        <f t="shared" si="5"/>
        <v>799.6299425429579</v>
      </c>
      <c r="O124" s="40">
        <v>34</v>
      </c>
      <c r="P124" s="40">
        <v>34</v>
      </c>
    </row>
    <row r="125" spans="2:16" ht="13.5" thickBot="1">
      <c r="B125" s="42">
        <v>36</v>
      </c>
      <c r="C125" s="42">
        <v>36</v>
      </c>
      <c r="D125" s="43">
        <f t="shared" si="5"/>
        <v>0</v>
      </c>
      <c r="E125" s="43">
        <f t="shared" si="5"/>
        <v>0</v>
      </c>
      <c r="F125" s="43">
        <f t="shared" si="5"/>
        <v>0</v>
      </c>
      <c r="G125" s="43">
        <f t="shared" si="5"/>
        <v>681.3628429836825</v>
      </c>
      <c r="H125" s="43">
        <f t="shared" si="5"/>
        <v>738.5912257348294</v>
      </c>
      <c r="I125" s="43">
        <f t="shared" si="5"/>
        <v>772.1039768714393</v>
      </c>
      <c r="J125" s="43">
        <f t="shared" si="5"/>
        <v>792.4288089951406</v>
      </c>
      <c r="K125" s="43">
        <f t="shared" si="5"/>
        <v>814.8381066940547</v>
      </c>
      <c r="L125" s="43">
        <f t="shared" si="5"/>
        <v>833.256544997334</v>
      </c>
      <c r="M125" s="43">
        <f t="shared" si="5"/>
        <v>867.2624916230379</v>
      </c>
      <c r="N125" s="43">
        <f t="shared" si="5"/>
        <v>896.4209922001799</v>
      </c>
      <c r="O125" s="42">
        <v>36</v>
      </c>
      <c r="P125" s="42">
        <v>36</v>
      </c>
    </row>
    <row r="126" spans="2:16" ht="13.5" thickBot="1">
      <c r="B126" s="40">
        <v>42</v>
      </c>
      <c r="C126" s="40">
        <v>42</v>
      </c>
      <c r="D126" s="41">
        <f t="shared" si="5"/>
        <v>0</v>
      </c>
      <c r="E126" s="41">
        <f t="shared" si="5"/>
        <v>0</v>
      </c>
      <c r="F126" s="41">
        <f t="shared" si="5"/>
        <v>0</v>
      </c>
      <c r="G126" s="41">
        <f t="shared" si="5"/>
        <v>0</v>
      </c>
      <c r="H126" s="41">
        <f t="shared" si="5"/>
        <v>1005.360923082433</v>
      </c>
      <c r="I126" s="41">
        <f t="shared" si="5"/>
        <v>1050.9384550087373</v>
      </c>
      <c r="J126" s="41">
        <f t="shared" si="5"/>
        <v>1078.5836566878302</v>
      </c>
      <c r="K126" s="41">
        <f t="shared" si="5"/>
        <v>1109.065524895963</v>
      </c>
      <c r="L126" s="41">
        <f t="shared" si="5"/>
        <v>1134.1149479459152</v>
      </c>
      <c r="M126" s="41">
        <f t="shared" si="5"/>
        <v>1180.5421110390125</v>
      </c>
      <c r="N126" s="41">
        <f t="shared" si="5"/>
        <v>1220.211123998004</v>
      </c>
      <c r="O126" s="40">
        <v>42</v>
      </c>
      <c r="P126" s="40">
        <v>42</v>
      </c>
    </row>
    <row r="127" spans="2:16" ht="13.5" thickBot="1">
      <c r="B127" s="42">
        <v>48</v>
      </c>
      <c r="C127" s="42">
        <v>48</v>
      </c>
      <c r="D127" s="43">
        <f t="shared" si="5"/>
        <v>0</v>
      </c>
      <c r="E127" s="43">
        <f t="shared" si="5"/>
        <v>0</v>
      </c>
      <c r="F127" s="43">
        <f t="shared" si="5"/>
        <v>0</v>
      </c>
      <c r="G127" s="43">
        <f t="shared" si="5"/>
        <v>0</v>
      </c>
      <c r="H127" s="43">
        <f t="shared" si="5"/>
        <v>1313.0510679730298</v>
      </c>
      <c r="I127" s="43">
        <f t="shared" si="5"/>
        <v>1372.6730710076513</v>
      </c>
      <c r="J127" s="43">
        <f t="shared" si="5"/>
        <v>1408.7623271024722</v>
      </c>
      <c r="K127" s="43">
        <f t="shared" si="5"/>
        <v>1448.6910272518023</v>
      </c>
      <c r="L127" s="43">
        <f t="shared" si="5"/>
        <v>1481.2540120973788</v>
      </c>
      <c r="M127" s="43">
        <f t="shared" si="5"/>
        <v>1541.8927821695568</v>
      </c>
      <c r="N127" s="43">
        <f t="shared" si="5"/>
        <v>1593.6844911788119</v>
      </c>
      <c r="O127" s="42">
        <v>48</v>
      </c>
      <c r="P127" s="42">
        <v>48</v>
      </c>
    </row>
    <row r="128" spans="2:16" ht="13.5" thickBot="1">
      <c r="B128" s="40">
        <v>54</v>
      </c>
      <c r="C128" s="40">
        <v>54</v>
      </c>
      <c r="D128" s="41">
        <f t="shared" si="5"/>
        <v>0</v>
      </c>
      <c r="E128" s="41">
        <f t="shared" si="5"/>
        <v>0</v>
      </c>
      <c r="F128" s="41">
        <f t="shared" si="5"/>
        <v>0</v>
      </c>
      <c r="G128" s="41">
        <f t="shared" si="5"/>
        <v>0</v>
      </c>
      <c r="H128" s="41">
        <f t="shared" si="5"/>
        <v>0</v>
      </c>
      <c r="I128" s="41">
        <f t="shared" si="5"/>
        <v>1737.3078248681818</v>
      </c>
      <c r="J128" s="41">
        <f t="shared" si="5"/>
        <v>1783.1145077042315</v>
      </c>
      <c r="K128" s="41">
        <f t="shared" si="5"/>
        <v>1833.46163387155</v>
      </c>
      <c r="L128" s="41">
        <f t="shared" si="5"/>
        <v>1874.8272262440012</v>
      </c>
      <c r="M128" s="41">
        <f t="shared" si="5"/>
        <v>1951.4189032801435</v>
      </c>
      <c r="N128" s="41">
        <f t="shared" si="5"/>
        <v>2016.9472324504052</v>
      </c>
      <c r="O128" s="40">
        <v>54</v>
      </c>
      <c r="P128" s="40">
        <v>54</v>
      </c>
    </row>
    <row r="129" spans="2:16" ht="13.5" thickBot="1">
      <c r="B129" s="42">
        <v>63</v>
      </c>
      <c r="C129" s="42">
        <v>62.99</v>
      </c>
      <c r="D129" s="43">
        <f t="shared" si="5"/>
        <v>0</v>
      </c>
      <c r="E129" s="43">
        <f t="shared" si="5"/>
        <v>0</v>
      </c>
      <c r="F129" s="43">
        <f t="shared" si="5"/>
        <v>0</v>
      </c>
      <c r="G129" s="43">
        <f t="shared" si="5"/>
        <v>0</v>
      </c>
      <c r="H129" s="43">
        <f t="shared" si="5"/>
        <v>0</v>
      </c>
      <c r="I129" s="43">
        <f t="shared" si="5"/>
        <v>0</v>
      </c>
      <c r="J129" s="43">
        <f t="shared" si="5"/>
        <v>0</v>
      </c>
      <c r="K129" s="43">
        <f t="shared" si="5"/>
        <v>0</v>
      </c>
      <c r="L129" s="43">
        <f t="shared" si="5"/>
        <v>2550.863357511853</v>
      </c>
      <c r="M129" s="43">
        <f t="shared" si="5"/>
        <v>2655.214998606724</v>
      </c>
      <c r="N129" s="43">
        <f t="shared" si="5"/>
        <v>2744.546389915072</v>
      </c>
      <c r="O129" s="42">
        <v>63</v>
      </c>
      <c r="P129" s="42">
        <v>62.99</v>
      </c>
    </row>
    <row r="133" ht="12.75">
      <c r="I133" s="27" t="s">
        <v>278</v>
      </c>
    </row>
    <row r="134" spans="2:16" ht="12.75">
      <c r="B134" s="26" t="s">
        <v>0</v>
      </c>
      <c r="C134" s="26" t="s">
        <v>1</v>
      </c>
      <c r="I134" s="27" t="s">
        <v>15</v>
      </c>
      <c r="O134" s="26" t="s">
        <v>0</v>
      </c>
      <c r="P134" s="26" t="s">
        <v>1</v>
      </c>
    </row>
    <row r="135" spans="2:16" ht="13.5" thickBot="1">
      <c r="B135" s="26" t="s">
        <v>2</v>
      </c>
      <c r="C135" s="26" t="s">
        <v>2</v>
      </c>
      <c r="D135" s="33">
        <v>7</v>
      </c>
      <c r="E135" s="33">
        <v>7.3</v>
      </c>
      <c r="F135" s="33">
        <v>9</v>
      </c>
      <c r="G135" s="33">
        <v>11</v>
      </c>
      <c r="H135" s="33">
        <v>13.5</v>
      </c>
      <c r="I135" s="33">
        <v>15.5</v>
      </c>
      <c r="J135" s="33">
        <v>17</v>
      </c>
      <c r="K135" s="33">
        <v>19</v>
      </c>
      <c r="L135" s="33">
        <v>21</v>
      </c>
      <c r="M135" s="33">
        <v>26</v>
      </c>
      <c r="N135" s="33">
        <v>32.5</v>
      </c>
      <c r="O135" s="26" t="s">
        <v>2</v>
      </c>
      <c r="P135" s="26" t="s">
        <v>2</v>
      </c>
    </row>
    <row r="136" spans="2:16" ht="13.5" thickBot="1">
      <c r="B136" s="39">
        <v>0.75</v>
      </c>
      <c r="C136" s="40">
        <v>1.05</v>
      </c>
      <c r="D136" s="41">
        <f aca="true" t="shared" si="6" ref="D136:N151">IF(D100&gt;0,(PI()*($C136/2)^2)-(D100),0)</f>
        <v>0.42411500823462206</v>
      </c>
      <c r="E136" s="41">
        <f t="shared" si="6"/>
        <v>0.4098647439579387</v>
      </c>
      <c r="F136" s="41">
        <f t="shared" si="6"/>
        <v>0.3429393956585153</v>
      </c>
      <c r="G136" s="41">
        <f t="shared" si="6"/>
        <v>0.2850209934969339</v>
      </c>
      <c r="H136" s="41">
        <f t="shared" si="6"/>
        <v>0</v>
      </c>
      <c r="I136" s="41">
        <f t="shared" si="6"/>
        <v>0</v>
      </c>
      <c r="J136" s="41">
        <f t="shared" si="6"/>
        <v>0</v>
      </c>
      <c r="K136" s="41">
        <f t="shared" si="6"/>
        <v>0</v>
      </c>
      <c r="L136" s="41">
        <f t="shared" si="6"/>
        <v>0</v>
      </c>
      <c r="M136" s="41">
        <f t="shared" si="6"/>
        <v>0</v>
      </c>
      <c r="N136" s="41">
        <f t="shared" si="6"/>
        <v>0</v>
      </c>
      <c r="O136" s="39">
        <v>0.75</v>
      </c>
      <c r="P136" s="40">
        <v>1.05</v>
      </c>
    </row>
    <row r="137" spans="2:16" ht="13.5" thickBot="1">
      <c r="B137" s="42">
        <v>1</v>
      </c>
      <c r="C137" s="42">
        <v>1.315</v>
      </c>
      <c r="D137" s="43">
        <f t="shared" si="6"/>
        <v>0.665628085071991</v>
      </c>
      <c r="E137" s="43">
        <f t="shared" si="6"/>
        <v>0.6418273791283946</v>
      </c>
      <c r="F137" s="43">
        <f t="shared" si="6"/>
        <v>0.5361881845587844</v>
      </c>
      <c r="G137" s="43">
        <f t="shared" si="6"/>
        <v>0.4505043865247763</v>
      </c>
      <c r="H137" s="43">
        <f t="shared" si="6"/>
        <v>0</v>
      </c>
      <c r="I137" s="43">
        <f t="shared" si="6"/>
        <v>0</v>
      </c>
      <c r="J137" s="43">
        <f t="shared" si="6"/>
        <v>0</v>
      </c>
      <c r="K137" s="43">
        <f t="shared" si="6"/>
        <v>0</v>
      </c>
      <c r="L137" s="43">
        <f t="shared" si="6"/>
        <v>0</v>
      </c>
      <c r="M137" s="43">
        <f t="shared" si="6"/>
        <v>0</v>
      </c>
      <c r="N137" s="43">
        <f t="shared" si="6"/>
        <v>0</v>
      </c>
      <c r="O137" s="42">
        <v>1</v>
      </c>
      <c r="P137" s="42">
        <v>1.315</v>
      </c>
    </row>
    <row r="138" spans="2:16" ht="13.5" thickBot="1">
      <c r="B138" s="39">
        <v>1.25</v>
      </c>
      <c r="C138" s="40">
        <v>1.66</v>
      </c>
      <c r="D138" s="41">
        <f t="shared" si="6"/>
        <v>1.0595052640158111</v>
      </c>
      <c r="E138" s="41">
        <f t="shared" si="6"/>
        <v>1.0219318158788773</v>
      </c>
      <c r="F138" s="41">
        <f t="shared" si="6"/>
        <v>0.8532062992325307</v>
      </c>
      <c r="G138" s="41">
        <f t="shared" si="6"/>
        <v>0.7158401604543168</v>
      </c>
      <c r="H138" s="41">
        <f t="shared" si="6"/>
        <v>0</v>
      </c>
      <c r="I138" s="41">
        <f t="shared" si="6"/>
        <v>0</v>
      </c>
      <c r="J138" s="41">
        <f t="shared" si="6"/>
        <v>0</v>
      </c>
      <c r="K138" s="41">
        <f t="shared" si="6"/>
        <v>0</v>
      </c>
      <c r="L138" s="41">
        <f t="shared" si="6"/>
        <v>0</v>
      </c>
      <c r="M138" s="41">
        <f t="shared" si="6"/>
        <v>0</v>
      </c>
      <c r="N138" s="41">
        <f t="shared" si="6"/>
        <v>0</v>
      </c>
      <c r="O138" s="39">
        <v>1.25</v>
      </c>
      <c r="P138" s="40">
        <v>1.66</v>
      </c>
    </row>
    <row r="139" spans="2:16" ht="13.5" thickBot="1">
      <c r="B139" s="44">
        <v>1.5</v>
      </c>
      <c r="C139" s="42">
        <v>1.9</v>
      </c>
      <c r="D139" s="43">
        <f t="shared" si="6"/>
        <v>1.3868843512610967</v>
      </c>
      <c r="E139" s="43">
        <f t="shared" si="6"/>
        <v>1.339575107490688</v>
      </c>
      <c r="F139" s="43">
        <f t="shared" si="6"/>
        <v>1.119597648293677</v>
      </c>
      <c r="G139" s="43">
        <f t="shared" si="6"/>
        <v>0.9386167787056765</v>
      </c>
      <c r="H139" s="43">
        <f t="shared" si="6"/>
        <v>0</v>
      </c>
      <c r="I139" s="43">
        <f t="shared" si="6"/>
        <v>0</v>
      </c>
      <c r="J139" s="43">
        <f t="shared" si="6"/>
        <v>0</v>
      </c>
      <c r="K139" s="43">
        <f t="shared" si="6"/>
        <v>0</v>
      </c>
      <c r="L139" s="43">
        <f t="shared" si="6"/>
        <v>0</v>
      </c>
      <c r="M139" s="43">
        <f t="shared" si="6"/>
        <v>0</v>
      </c>
      <c r="N139" s="43">
        <f t="shared" si="6"/>
        <v>0</v>
      </c>
      <c r="O139" s="44">
        <v>1.5</v>
      </c>
      <c r="P139" s="42">
        <v>1.9</v>
      </c>
    </row>
    <row r="140" spans="2:16" ht="13.5" thickBot="1">
      <c r="B140" s="40">
        <v>2</v>
      </c>
      <c r="C140" s="40">
        <v>2.375</v>
      </c>
      <c r="D140" s="41">
        <f t="shared" si="6"/>
        <v>2.168339815878289</v>
      </c>
      <c r="E140" s="41">
        <f t="shared" si="6"/>
        <v>2.093086105454199</v>
      </c>
      <c r="F140" s="41">
        <f t="shared" si="6"/>
        <v>1.7508221522162057</v>
      </c>
      <c r="G140" s="41">
        <f t="shared" si="6"/>
        <v>1.4650628844456781</v>
      </c>
      <c r="H140" s="41">
        <f t="shared" si="6"/>
        <v>1.2158717551629352</v>
      </c>
      <c r="I140" s="41">
        <f t="shared" si="6"/>
        <v>1.0680346880703073</v>
      </c>
      <c r="J140" s="41">
        <f t="shared" si="6"/>
        <v>0.9830043413082463</v>
      </c>
      <c r="K140" s="41">
        <f t="shared" si="6"/>
        <v>0</v>
      </c>
      <c r="L140" s="41">
        <f t="shared" si="6"/>
        <v>0</v>
      </c>
      <c r="M140" s="41">
        <f t="shared" si="6"/>
        <v>0</v>
      </c>
      <c r="N140" s="41">
        <f t="shared" si="6"/>
        <v>0</v>
      </c>
      <c r="O140" s="40">
        <v>2</v>
      </c>
      <c r="P140" s="40">
        <v>2.375</v>
      </c>
    </row>
    <row r="141" spans="2:16" ht="13.5" thickBot="1">
      <c r="B141" s="42">
        <v>3</v>
      </c>
      <c r="C141" s="42">
        <v>3.5</v>
      </c>
      <c r="D141" s="43">
        <f t="shared" si="6"/>
        <v>4.712388980384689</v>
      </c>
      <c r="E141" s="43">
        <f t="shared" si="6"/>
        <v>4.546069923710993</v>
      </c>
      <c r="F141" s="43">
        <f t="shared" si="6"/>
        <v>3.8018894559286416</v>
      </c>
      <c r="G141" s="43">
        <f t="shared" si="6"/>
        <v>3.1789022079438247</v>
      </c>
      <c r="H141" s="43">
        <f t="shared" si="6"/>
        <v>2.6371125636836883</v>
      </c>
      <c r="I141" s="43">
        <f t="shared" si="6"/>
        <v>2.3245398026147726</v>
      </c>
      <c r="J141" s="43">
        <f t="shared" si="6"/>
        <v>2.1317716773905024</v>
      </c>
      <c r="K141" s="43">
        <f t="shared" si="6"/>
        <v>0</v>
      </c>
      <c r="L141" s="43">
        <f t="shared" si="6"/>
        <v>0</v>
      </c>
      <c r="M141" s="43">
        <f t="shared" si="6"/>
        <v>0</v>
      </c>
      <c r="N141" s="43">
        <f t="shared" si="6"/>
        <v>0</v>
      </c>
      <c r="O141" s="42">
        <v>3</v>
      </c>
      <c r="P141" s="42">
        <v>3.5</v>
      </c>
    </row>
    <row r="142" spans="2:16" ht="13.5" thickBot="1">
      <c r="B142" s="40">
        <v>4</v>
      </c>
      <c r="C142" s="40">
        <v>4.5</v>
      </c>
      <c r="D142" s="41">
        <f t="shared" si="6"/>
        <v>7.79131000212802</v>
      </c>
      <c r="E142" s="41">
        <f t="shared" si="6"/>
        <v>7.516398653790338</v>
      </c>
      <c r="F142" s="41">
        <f t="shared" si="6"/>
        <v>6.283185307179586</v>
      </c>
      <c r="G142" s="41">
        <f t="shared" si="6"/>
        <v>5.256572518246859</v>
      </c>
      <c r="H142" s="41">
        <f t="shared" si="6"/>
        <v>4.359308523640385</v>
      </c>
      <c r="I142" s="41">
        <f t="shared" si="6"/>
        <v>3.835570470767779</v>
      </c>
      <c r="J142" s="41">
        <f t="shared" si="6"/>
        <v>3.525730895307486</v>
      </c>
      <c r="K142" s="41">
        <f t="shared" si="6"/>
        <v>3.1740484472940302</v>
      </c>
      <c r="L142" s="41">
        <f t="shared" si="6"/>
        <v>2.881481348243172</v>
      </c>
      <c r="M142" s="41">
        <f t="shared" si="6"/>
        <v>2.3517051542903644</v>
      </c>
      <c r="N142" s="41">
        <f t="shared" si="6"/>
        <v>1.891100547384296</v>
      </c>
      <c r="O142" s="40">
        <v>4</v>
      </c>
      <c r="P142" s="40">
        <v>4.5</v>
      </c>
    </row>
    <row r="143" spans="2:16" ht="13.5" thickBot="1">
      <c r="B143" s="42">
        <v>5</v>
      </c>
      <c r="C143" s="42">
        <v>5.375</v>
      </c>
      <c r="D143" s="43">
        <f t="shared" si="6"/>
        <v>11.115507728707719</v>
      </c>
      <c r="E143" s="43">
        <f t="shared" si="6"/>
        <v>10.726352363522244</v>
      </c>
      <c r="F143" s="43">
        <f t="shared" si="6"/>
        <v>8.961286230214661</v>
      </c>
      <c r="G143" s="43">
        <f t="shared" si="6"/>
        <v>7.506062813960025</v>
      </c>
      <c r="H143" s="43">
        <f t="shared" si="6"/>
        <v>6.223011241492728</v>
      </c>
      <c r="I143" s="43">
        <f t="shared" si="6"/>
        <v>5.481186968200568</v>
      </c>
      <c r="J143" s="43">
        <f t="shared" si="6"/>
        <v>5.022288246105397</v>
      </c>
      <c r="K143" s="43">
        <f t="shared" si="6"/>
        <v>4.527148111158418</v>
      </c>
      <c r="L143" s="43">
        <f t="shared" si="6"/>
        <v>4.116944075193899</v>
      </c>
      <c r="M143" s="43">
        <f t="shared" si="6"/>
        <v>3.3608004225866708</v>
      </c>
      <c r="N143" s="43">
        <f t="shared" si="6"/>
        <v>2.7006701246584655</v>
      </c>
      <c r="O143" s="42">
        <v>5</v>
      </c>
      <c r="P143" s="42">
        <v>5.375</v>
      </c>
    </row>
    <row r="144" spans="2:16" ht="13.5" thickBot="1">
      <c r="B144" s="40">
        <v>5</v>
      </c>
      <c r="C144" s="40">
        <v>5.563</v>
      </c>
      <c r="D144" s="41">
        <f t="shared" si="6"/>
        <v>11.908395448991325</v>
      </c>
      <c r="E144" s="41">
        <f t="shared" si="6"/>
        <v>11.493083183372061</v>
      </c>
      <c r="F144" s="41">
        <f t="shared" si="6"/>
        <v>9.60073856529694</v>
      </c>
      <c r="G144" s="41">
        <f t="shared" si="6"/>
        <v>8.038839228897007</v>
      </c>
      <c r="H144" s="41">
        <f t="shared" si="6"/>
        <v>6.6671256285601</v>
      </c>
      <c r="I144" s="41">
        <f t="shared" si="6"/>
        <v>5.869236492771979</v>
      </c>
      <c r="J144" s="41">
        <f t="shared" si="6"/>
        <v>5.378946976882144</v>
      </c>
      <c r="K144" s="41">
        <f t="shared" si="6"/>
        <v>4.850964632334538</v>
      </c>
      <c r="L144" s="41">
        <f t="shared" si="6"/>
        <v>4.410701837860461</v>
      </c>
      <c r="M144" s="41">
        <f t="shared" si="6"/>
        <v>3.5961371282670846</v>
      </c>
      <c r="N144" s="41">
        <f t="shared" si="6"/>
        <v>2.896648957574701</v>
      </c>
      <c r="O144" s="40">
        <v>5</v>
      </c>
      <c r="P144" s="40">
        <v>5.563</v>
      </c>
    </row>
    <row r="145" spans="2:16" ht="13.5" thickBot="1">
      <c r="B145" s="42">
        <v>6</v>
      </c>
      <c r="C145" s="42">
        <v>6.625</v>
      </c>
      <c r="D145" s="43">
        <f t="shared" si="6"/>
        <v>16.877685027030665</v>
      </c>
      <c r="E145" s="43">
        <f t="shared" si="6"/>
        <v>16.308120562120145</v>
      </c>
      <c r="F145" s="43">
        <f t="shared" si="6"/>
        <v>13.616617604824853</v>
      </c>
      <c r="G145" s="43">
        <f t="shared" si="6"/>
        <v>11.390931156647937</v>
      </c>
      <c r="H145" s="43">
        <f t="shared" si="6"/>
        <v>9.461829904525821</v>
      </c>
      <c r="I145" s="43">
        <f t="shared" si="6"/>
        <v>8.314369470987458</v>
      </c>
      <c r="J145" s="43">
        <f t="shared" si="6"/>
        <v>7.639253776101626</v>
      </c>
      <c r="K145" s="43">
        <f t="shared" si="6"/>
        <v>6.881105787381411</v>
      </c>
      <c r="L145" s="43">
        <f t="shared" si="6"/>
        <v>6.2443866379077555</v>
      </c>
      <c r="M145" s="43">
        <f t="shared" si="6"/>
        <v>5.103046026858582</v>
      </c>
      <c r="N145" s="43">
        <f t="shared" si="6"/>
        <v>4.115121951454814</v>
      </c>
      <c r="O145" s="42">
        <v>6</v>
      </c>
      <c r="P145" s="42">
        <v>6.625</v>
      </c>
    </row>
    <row r="146" spans="2:16" ht="13.5" thickBot="1">
      <c r="B146" s="40">
        <v>7</v>
      </c>
      <c r="C146" s="40">
        <v>7.125</v>
      </c>
      <c r="D146" s="41">
        <f t="shared" si="6"/>
        <v>19.531049049511378</v>
      </c>
      <c r="E146" s="41">
        <f t="shared" si="6"/>
        <v>18.85402954947747</v>
      </c>
      <c r="F146" s="41">
        <f t="shared" si="6"/>
        <v>15.757399369945851</v>
      </c>
      <c r="G146" s="41">
        <f t="shared" si="6"/>
        <v>13.185565960011107</v>
      </c>
      <c r="H146" s="41">
        <f t="shared" si="6"/>
        <v>10.942845796466429</v>
      </c>
      <c r="I146" s="41">
        <f t="shared" si="6"/>
        <v>9.631808916640946</v>
      </c>
      <c r="J146" s="41">
        <f t="shared" si="6"/>
        <v>8.827291020353751</v>
      </c>
      <c r="K146" s="41">
        <f t="shared" si="6"/>
        <v>7.952156404399165</v>
      </c>
      <c r="L146" s="41">
        <f t="shared" si="6"/>
        <v>7.2270893863212535</v>
      </c>
      <c r="M146" s="41">
        <f t="shared" si="6"/>
        <v>5.897316047909769</v>
      </c>
      <c r="N146" s="41">
        <f t="shared" si="6"/>
        <v>4.751388711586351</v>
      </c>
      <c r="O146" s="40">
        <v>7</v>
      </c>
      <c r="P146" s="40">
        <v>7.125</v>
      </c>
    </row>
    <row r="147" spans="2:16" ht="13.5" thickBot="1">
      <c r="B147" s="42">
        <v>8</v>
      </c>
      <c r="C147" s="42">
        <v>8.625</v>
      </c>
      <c r="D147" s="43">
        <f t="shared" si="6"/>
        <v>28.614178809202873</v>
      </c>
      <c r="E147" s="43">
        <f t="shared" si="6"/>
        <v>27.638557210630555</v>
      </c>
      <c r="F147" s="43">
        <f t="shared" si="6"/>
        <v>23.074954058319882</v>
      </c>
      <c r="G147" s="43">
        <f t="shared" si="6"/>
        <v>19.312450749489287</v>
      </c>
      <c r="H147" s="43">
        <f t="shared" si="6"/>
        <v>16.03171695727201</v>
      </c>
      <c r="I147" s="43">
        <f t="shared" si="6"/>
        <v>14.094328183729715</v>
      </c>
      <c r="J147" s="43">
        <f t="shared" si="6"/>
        <v>12.930248725053865</v>
      </c>
      <c r="K147" s="43">
        <f t="shared" si="6"/>
        <v>11.65415892190692</v>
      </c>
      <c r="L147" s="43">
        <f t="shared" si="6"/>
        <v>10.605872285257078</v>
      </c>
      <c r="M147" s="43">
        <f t="shared" si="6"/>
        <v>8.649671654905092</v>
      </c>
      <c r="N147" s="43">
        <f t="shared" si="6"/>
        <v>6.9598843647628215</v>
      </c>
      <c r="O147" s="42">
        <v>8</v>
      </c>
      <c r="P147" s="42">
        <v>8.625</v>
      </c>
    </row>
    <row r="148" spans="2:16" ht="13.5" thickBot="1">
      <c r="B148" s="40">
        <v>10</v>
      </c>
      <c r="C148" s="40">
        <v>10.75</v>
      </c>
      <c r="D148" s="41">
        <f t="shared" si="6"/>
        <v>44.462030914830876</v>
      </c>
      <c r="E148" s="41">
        <f t="shared" si="6"/>
        <v>42.92992958475024</v>
      </c>
      <c r="F148" s="41">
        <f t="shared" si="6"/>
        <v>35.845144920858644</v>
      </c>
      <c r="G148" s="41">
        <f t="shared" si="6"/>
        <v>29.996620948451792</v>
      </c>
      <c r="H148" s="41">
        <f t="shared" si="6"/>
        <v>24.89204496597091</v>
      </c>
      <c r="I148" s="41">
        <f t="shared" si="6"/>
        <v>21.92474787280227</v>
      </c>
      <c r="J148" s="41">
        <f t="shared" si="6"/>
        <v>20.089152984421588</v>
      </c>
      <c r="K148" s="41">
        <f t="shared" si="6"/>
        <v>18.108592444633672</v>
      </c>
      <c r="L148" s="41">
        <f t="shared" si="6"/>
        <v>16.467776300775597</v>
      </c>
      <c r="M148" s="41">
        <f t="shared" si="6"/>
        <v>13.412027666445127</v>
      </c>
      <c r="N148" s="41">
        <f t="shared" si="6"/>
        <v>10.834376026915947</v>
      </c>
      <c r="O148" s="40">
        <v>10</v>
      </c>
      <c r="P148" s="40">
        <v>10.75</v>
      </c>
    </row>
    <row r="149" spans="2:16" ht="13.5" thickBot="1">
      <c r="B149" s="42">
        <v>12</v>
      </c>
      <c r="C149" s="42">
        <v>12.75</v>
      </c>
      <c r="D149" s="43">
        <f t="shared" si="6"/>
        <v>62.52306278828186</v>
      </c>
      <c r="E149" s="43">
        <f t="shared" si="6"/>
        <v>60.38845111113251</v>
      </c>
      <c r="F149" s="43">
        <f t="shared" si="6"/>
        <v>50.450399742619624</v>
      </c>
      <c r="G149" s="43">
        <f t="shared" si="6"/>
        <v>42.20405831895302</v>
      </c>
      <c r="H149" s="43">
        <f t="shared" si="6"/>
        <v>35.012622867657356</v>
      </c>
      <c r="I149" s="43">
        <f t="shared" si="6"/>
        <v>30.83762530181778</v>
      </c>
      <c r="J149" s="43">
        <f t="shared" si="6"/>
        <v>28.27433388230814</v>
      </c>
      <c r="K149" s="43">
        <f t="shared" si="6"/>
        <v>25.46263673167917</v>
      </c>
      <c r="L149" s="43">
        <f t="shared" si="6"/>
        <v>23.156054272672293</v>
      </c>
      <c r="M149" s="43">
        <f t="shared" si="6"/>
        <v>18.872803707175336</v>
      </c>
      <c r="N149" s="43">
        <f t="shared" si="6"/>
        <v>15.218930389120587</v>
      </c>
      <c r="O149" s="42">
        <v>12</v>
      </c>
      <c r="P149" s="42">
        <v>12.75</v>
      </c>
    </row>
    <row r="150" spans="2:16" ht="13.5" thickBot="1">
      <c r="B150" s="40">
        <v>14</v>
      </c>
      <c r="C150" s="40">
        <v>14</v>
      </c>
      <c r="D150" s="41">
        <f t="shared" si="6"/>
        <v>75.39822368615502</v>
      </c>
      <c r="E150" s="41">
        <f t="shared" si="6"/>
        <v>72.80099364120866</v>
      </c>
      <c r="F150" s="41">
        <f t="shared" si="6"/>
        <v>60.830231294858265</v>
      </c>
      <c r="G150" s="41">
        <f t="shared" si="6"/>
        <v>50.89842227094806</v>
      </c>
      <c r="H150" s="41">
        <f t="shared" si="6"/>
        <v>42.231270794518394</v>
      </c>
      <c r="I150" s="41">
        <f t="shared" si="6"/>
        <v>37.15433140261118</v>
      </c>
      <c r="J150" s="41">
        <f t="shared" si="6"/>
        <v>34.10834683824804</v>
      </c>
      <c r="K150" s="41">
        <f t="shared" si="6"/>
        <v>30.708537259681762</v>
      </c>
      <c r="L150" s="41">
        <f t="shared" si="6"/>
        <v>27.938532185158564</v>
      </c>
      <c r="M150" s="41">
        <f t="shared" si="6"/>
        <v>22.75316072281268</v>
      </c>
      <c r="N150" s="41">
        <f t="shared" si="6"/>
        <v>18.37278467883732</v>
      </c>
      <c r="O150" s="40">
        <v>14</v>
      </c>
      <c r="P150" s="40">
        <v>14</v>
      </c>
    </row>
    <row r="151" spans="2:16" ht="13.5" thickBot="1">
      <c r="B151" s="42">
        <v>16</v>
      </c>
      <c r="C151" s="42">
        <v>16</v>
      </c>
      <c r="D151" s="43">
        <f t="shared" si="6"/>
        <v>98.48957057494134</v>
      </c>
      <c r="E151" s="43">
        <f t="shared" si="6"/>
        <v>95.08701210280316</v>
      </c>
      <c r="F151" s="43">
        <f t="shared" si="6"/>
        <v>79.4405612190115</v>
      </c>
      <c r="G151" s="43">
        <f t="shared" si="6"/>
        <v>66.48544678810447</v>
      </c>
      <c r="H151" s="43">
        <f t="shared" si="6"/>
        <v>55.153093768075365</v>
      </c>
      <c r="I151" s="43">
        <f t="shared" si="6"/>
        <v>48.52810632177784</v>
      </c>
      <c r="J151" s="43">
        <f t="shared" si="6"/>
        <v>44.51799838795458</v>
      </c>
      <c r="K151" s="43">
        <f t="shared" si="6"/>
        <v>40.09626013510203</v>
      </c>
      <c r="L151" s="43">
        <f t="shared" si="6"/>
        <v>36.478150707815786</v>
      </c>
      <c r="M151" s="43">
        <f t="shared" si="6"/>
        <v>29.725042829919573</v>
      </c>
      <c r="N151" s="43">
        <f t="shared" si="6"/>
        <v>23.970150884960304</v>
      </c>
      <c r="O151" s="42">
        <v>16</v>
      </c>
      <c r="P151" s="42">
        <v>16</v>
      </c>
    </row>
    <row r="152" spans="2:16" ht="13.5" thickBot="1">
      <c r="B152" s="40">
        <v>18</v>
      </c>
      <c r="C152" s="40">
        <v>18</v>
      </c>
      <c r="D152" s="41">
        <f aca="true" t="shared" si="7" ref="D152:N165">IF(D116&gt;0,(PI()*($C152/2)^2)-(D116),0)</f>
        <v>124.6205685773011</v>
      </c>
      <c r="E152" s="41">
        <f t="shared" si="7"/>
        <v>120.34449969261024</v>
      </c>
      <c r="F152" s="41">
        <f t="shared" si="7"/>
        <v>100.53096491487338</v>
      </c>
      <c r="G152" s="41">
        <f t="shared" si="7"/>
        <v>84.10516029194974</v>
      </c>
      <c r="H152" s="41">
        <f t="shared" si="7"/>
        <v>69.79711270158899</v>
      </c>
      <c r="I152" s="41">
        <f t="shared" si="7"/>
        <v>61.41838456350007</v>
      </c>
      <c r="J152" s="41">
        <f t="shared" si="7"/>
        <v>56.36180269198809</v>
      </c>
      <c r="K152" s="41">
        <f t="shared" si="7"/>
        <v>50.734179807018364</v>
      </c>
      <c r="L152" s="41">
        <f t="shared" si="7"/>
        <v>46.15486869143973</v>
      </c>
      <c r="M152" s="41">
        <f t="shared" si="7"/>
        <v>37.62728246864583</v>
      </c>
      <c r="N152" s="41">
        <f t="shared" si="7"/>
        <v>30.36375689072827</v>
      </c>
      <c r="O152" s="40">
        <v>18</v>
      </c>
      <c r="P152" s="40">
        <v>18</v>
      </c>
    </row>
    <row r="153" spans="2:16" ht="13.5" thickBot="1">
      <c r="B153" s="42">
        <v>20</v>
      </c>
      <c r="C153" s="42">
        <v>20</v>
      </c>
      <c r="D153" s="43">
        <f t="shared" si="7"/>
        <v>153.86751441241947</v>
      </c>
      <c r="E153" s="43">
        <f t="shared" si="7"/>
        <v>148.57345641062994</v>
      </c>
      <c r="F153" s="43">
        <f t="shared" si="7"/>
        <v>124.10144238244396</v>
      </c>
      <c r="G153" s="43">
        <f t="shared" si="7"/>
        <v>103.84495560692156</v>
      </c>
      <c r="H153" s="43">
        <f t="shared" si="7"/>
        <v>86.16332759505931</v>
      </c>
      <c r="I153" s="43">
        <f t="shared" si="7"/>
        <v>75.82516612777783</v>
      </c>
      <c r="J153" s="43">
        <f t="shared" si="7"/>
        <v>69.54551197074093</v>
      </c>
      <c r="K153" s="43">
        <f t="shared" si="7"/>
        <v>62.67851507596683</v>
      </c>
      <c r="L153" s="43">
        <f t="shared" si="7"/>
        <v>56.96868613603061</v>
      </c>
      <c r="M153" s="43">
        <f t="shared" si="7"/>
        <v>46.45987963899154</v>
      </c>
      <c r="N153" s="43">
        <f t="shared" si="7"/>
        <v>37.45336075775049</v>
      </c>
      <c r="O153" s="42">
        <v>20</v>
      </c>
      <c r="P153" s="42">
        <v>20</v>
      </c>
    </row>
    <row r="154" spans="2:16" ht="13.5" thickBot="1">
      <c r="B154" s="40">
        <v>22</v>
      </c>
      <c r="C154" s="40">
        <v>22</v>
      </c>
      <c r="D154" s="41">
        <f t="shared" si="7"/>
        <v>186.1945028178584</v>
      </c>
      <c r="E154" s="41">
        <f t="shared" si="7"/>
        <v>179.7738822568622</v>
      </c>
      <c r="F154" s="41">
        <f t="shared" si="7"/>
        <v>150.15199362172325</v>
      </c>
      <c r="G154" s="41">
        <f t="shared" si="7"/>
        <v>125.66370614359175</v>
      </c>
      <c r="H154" s="41">
        <f t="shared" si="7"/>
        <v>104.31061503640723</v>
      </c>
      <c r="I154" s="41">
        <f t="shared" si="7"/>
        <v>91.7484510146113</v>
      </c>
      <c r="J154" s="41">
        <f t="shared" si="7"/>
        <v>84.17446382588798</v>
      </c>
      <c r="K154" s="41">
        <f t="shared" si="7"/>
        <v>75.82245179172514</v>
      </c>
      <c r="L154" s="41">
        <f t="shared" si="7"/>
        <v>68.982136443358</v>
      </c>
      <c r="M154" s="41">
        <f t="shared" si="7"/>
        <v>56.22283434095658</v>
      </c>
      <c r="N154" s="41">
        <f t="shared" si="7"/>
        <v>45.350997963239195</v>
      </c>
      <c r="O154" s="40">
        <v>22</v>
      </c>
      <c r="P154" s="40">
        <v>22</v>
      </c>
    </row>
    <row r="155" spans="2:16" ht="13.5" thickBot="1">
      <c r="B155" s="42">
        <v>24</v>
      </c>
      <c r="C155" s="42">
        <v>24</v>
      </c>
      <c r="D155" s="43">
        <f t="shared" si="7"/>
        <v>221.60153379361805</v>
      </c>
      <c r="E155" s="43">
        <f t="shared" si="7"/>
        <v>213.9457772313071</v>
      </c>
      <c r="F155" s="43">
        <f t="shared" si="7"/>
        <v>178.7412627427758</v>
      </c>
      <c r="G155" s="43">
        <f t="shared" si="7"/>
        <v>149.5614119019603</v>
      </c>
      <c r="H155" s="43">
        <f t="shared" si="7"/>
        <v>124.12657512367275</v>
      </c>
      <c r="I155" s="43">
        <f t="shared" si="7"/>
        <v>109.18823922400014</v>
      </c>
      <c r="J155" s="43">
        <f t="shared" si="7"/>
        <v>100.19876034131215</v>
      </c>
      <c r="K155" s="43">
        <f t="shared" si="7"/>
        <v>90.21658530397963</v>
      </c>
      <c r="L155" s="43">
        <f t="shared" si="7"/>
        <v>82.07583909258551</v>
      </c>
      <c r="M155" s="43">
        <f t="shared" si="7"/>
        <v>66.91614657454102</v>
      </c>
      <c r="N155" s="43">
        <f t="shared" si="7"/>
        <v>53.93283949116062</v>
      </c>
      <c r="O155" s="42">
        <v>24</v>
      </c>
      <c r="P155" s="42">
        <v>24</v>
      </c>
    </row>
    <row r="156" spans="2:16" ht="13.5" thickBot="1">
      <c r="B156" s="40">
        <v>26</v>
      </c>
      <c r="C156" s="40">
        <v>26</v>
      </c>
      <c r="D156" s="41">
        <f t="shared" si="7"/>
        <v>0</v>
      </c>
      <c r="E156" s="41">
        <f t="shared" si="7"/>
        <v>251.08914133396456</v>
      </c>
      <c r="F156" s="41">
        <f t="shared" si="7"/>
        <v>209.75684984364148</v>
      </c>
      <c r="G156" s="41">
        <f t="shared" si="7"/>
        <v>175.53807288202717</v>
      </c>
      <c r="H156" s="41">
        <f t="shared" si="7"/>
        <v>145.66473117089487</v>
      </c>
      <c r="I156" s="41">
        <f t="shared" si="7"/>
        <v>128.14453075594463</v>
      </c>
      <c r="J156" s="41">
        <f t="shared" si="7"/>
        <v>117.54633023994762</v>
      </c>
      <c r="K156" s="41">
        <f t="shared" si="7"/>
        <v>105.8609156127302</v>
      </c>
      <c r="L156" s="41">
        <f t="shared" si="7"/>
        <v>96.30664120277976</v>
      </c>
      <c r="M156" s="41">
        <f t="shared" si="7"/>
        <v>78.53981633974485</v>
      </c>
      <c r="N156" s="41">
        <f t="shared" si="7"/>
        <v>63.334507896370326</v>
      </c>
      <c r="O156" s="40">
        <v>26</v>
      </c>
      <c r="P156" s="40">
        <v>26</v>
      </c>
    </row>
    <row r="157" spans="2:16" ht="13.5" thickBot="1">
      <c r="B157" s="42">
        <v>28</v>
      </c>
      <c r="C157" s="42">
        <v>28</v>
      </c>
      <c r="D157" s="43">
        <f t="shared" si="7"/>
        <v>0</v>
      </c>
      <c r="E157" s="43">
        <f t="shared" si="7"/>
        <v>0</v>
      </c>
      <c r="F157" s="43">
        <f t="shared" si="7"/>
        <v>243.25251071621585</v>
      </c>
      <c r="G157" s="43">
        <f t="shared" si="7"/>
        <v>203.52171833769114</v>
      </c>
      <c r="H157" s="43">
        <f t="shared" si="7"/>
        <v>168.92508317807358</v>
      </c>
      <c r="I157" s="43">
        <f t="shared" si="7"/>
        <v>148.6173256104447</v>
      </c>
      <c r="J157" s="43">
        <f t="shared" si="7"/>
        <v>136.35577430648527</v>
      </c>
      <c r="K157" s="43">
        <f t="shared" si="7"/>
        <v>122.83414903872705</v>
      </c>
      <c r="L157" s="43">
        <f t="shared" si="7"/>
        <v>111.67454277394086</v>
      </c>
      <c r="M157" s="43">
        <f t="shared" si="7"/>
        <v>91.09384363656795</v>
      </c>
      <c r="N157" s="43">
        <f t="shared" si="7"/>
        <v>73.49113871534928</v>
      </c>
      <c r="O157" s="42">
        <v>28</v>
      </c>
      <c r="P157" s="42">
        <v>28</v>
      </c>
    </row>
    <row r="158" spans="2:16" ht="13.5" thickBot="1">
      <c r="B158" s="40">
        <v>30</v>
      </c>
      <c r="C158" s="40">
        <v>30</v>
      </c>
      <c r="D158" s="41">
        <f t="shared" si="7"/>
        <v>0</v>
      </c>
      <c r="E158" s="41">
        <f t="shared" si="7"/>
        <v>0</v>
      </c>
      <c r="F158" s="41">
        <f t="shared" si="7"/>
        <v>279.22824536049893</v>
      </c>
      <c r="G158" s="41">
        <f t="shared" si="7"/>
        <v>233.6511501155735</v>
      </c>
      <c r="H158" s="41">
        <f t="shared" si="7"/>
        <v>193.90763114520917</v>
      </c>
      <c r="I158" s="41">
        <f t="shared" si="7"/>
        <v>170.60662378750033</v>
      </c>
      <c r="J158" s="41">
        <f t="shared" si="7"/>
        <v>156.56056303330024</v>
      </c>
      <c r="K158" s="41">
        <f t="shared" si="7"/>
        <v>140.98449639131968</v>
      </c>
      <c r="L158" s="41">
        <f t="shared" si="7"/>
        <v>128.2648160554653</v>
      </c>
      <c r="M158" s="41">
        <f t="shared" si="7"/>
        <v>104.57822846501062</v>
      </c>
      <c r="N158" s="41">
        <f t="shared" si="7"/>
        <v>84.31428669012132</v>
      </c>
      <c r="O158" s="40">
        <v>30</v>
      </c>
      <c r="P158" s="40">
        <v>30</v>
      </c>
    </row>
    <row r="159" spans="2:16" ht="13.5" thickBot="1">
      <c r="B159" s="42">
        <v>32</v>
      </c>
      <c r="C159" s="42">
        <v>32</v>
      </c>
      <c r="D159" s="43">
        <f t="shared" si="7"/>
        <v>0</v>
      </c>
      <c r="E159" s="43">
        <f t="shared" si="7"/>
        <v>0</v>
      </c>
      <c r="F159" s="43">
        <f t="shared" si="7"/>
        <v>317.762244876046</v>
      </c>
      <c r="G159" s="43">
        <f t="shared" si="7"/>
        <v>265.8595371151541</v>
      </c>
      <c r="H159" s="43">
        <f t="shared" si="7"/>
        <v>220.61237507230146</v>
      </c>
      <c r="I159" s="43">
        <f t="shared" si="7"/>
        <v>194.19998461595947</v>
      </c>
      <c r="J159" s="43">
        <f t="shared" si="7"/>
        <v>178.0719935518183</v>
      </c>
      <c r="K159" s="43">
        <f t="shared" si="7"/>
        <v>160.3850405404081</v>
      </c>
      <c r="L159" s="43">
        <f t="shared" si="7"/>
        <v>145.91260283126314</v>
      </c>
      <c r="M159" s="43">
        <f t="shared" si="7"/>
        <v>118.99297082507258</v>
      </c>
      <c r="N159" s="43">
        <f t="shared" si="7"/>
        <v>95.9749487088211</v>
      </c>
      <c r="O159" s="42">
        <v>32</v>
      </c>
      <c r="P159" s="42">
        <v>32</v>
      </c>
    </row>
    <row r="160" spans="2:16" ht="13.5" thickBot="1">
      <c r="B160" s="40">
        <v>34</v>
      </c>
      <c r="C160" s="40">
        <v>34</v>
      </c>
      <c r="D160" s="41">
        <f t="shared" si="7"/>
        <v>0</v>
      </c>
      <c r="E160" s="41">
        <f t="shared" si="7"/>
        <v>0</v>
      </c>
      <c r="F160" s="41">
        <f t="shared" si="7"/>
        <v>0</v>
      </c>
      <c r="G160" s="41">
        <f t="shared" si="7"/>
        <v>300.14687933643324</v>
      </c>
      <c r="H160" s="41">
        <f t="shared" si="7"/>
        <v>249.13030490737617</v>
      </c>
      <c r="I160" s="41">
        <f t="shared" si="7"/>
        <v>219.2277620925288</v>
      </c>
      <c r="J160" s="41">
        <f t="shared" si="7"/>
        <v>201.06192982974676</v>
      </c>
      <c r="K160" s="41">
        <f t="shared" si="7"/>
        <v>181.03578148599286</v>
      </c>
      <c r="L160" s="41">
        <f t="shared" si="7"/>
        <v>164.6974890680276</v>
      </c>
      <c r="M160" s="41">
        <f t="shared" si="7"/>
        <v>134.33807071675403</v>
      </c>
      <c r="N160" s="41">
        <f t="shared" si="7"/>
        <v>108.2903343444923</v>
      </c>
      <c r="O160" s="40">
        <v>34</v>
      </c>
      <c r="P160" s="40">
        <v>34</v>
      </c>
    </row>
    <row r="161" spans="2:16" ht="13.5" thickBot="1">
      <c r="B161" s="42">
        <v>36</v>
      </c>
      <c r="C161" s="42">
        <v>36</v>
      </c>
      <c r="D161" s="43">
        <f t="shared" si="7"/>
        <v>0</v>
      </c>
      <c r="E161" s="43">
        <f t="shared" si="7"/>
        <v>0</v>
      </c>
      <c r="F161" s="43">
        <f t="shared" si="7"/>
        <v>0</v>
      </c>
      <c r="G161" s="43">
        <f t="shared" si="7"/>
        <v>336.5131767794104</v>
      </c>
      <c r="H161" s="43">
        <f t="shared" si="7"/>
        <v>279.2847940282635</v>
      </c>
      <c r="I161" s="43">
        <f t="shared" si="7"/>
        <v>245.77204289165365</v>
      </c>
      <c r="J161" s="43">
        <f t="shared" si="7"/>
        <v>225.44721076795236</v>
      </c>
      <c r="K161" s="43">
        <f t="shared" si="7"/>
        <v>203.03791306903827</v>
      </c>
      <c r="L161" s="43">
        <f t="shared" si="7"/>
        <v>184.61947476575892</v>
      </c>
      <c r="M161" s="43">
        <f t="shared" si="7"/>
        <v>150.613528140055</v>
      </c>
      <c r="N161" s="43">
        <f t="shared" si="7"/>
        <v>121.45502756291307</v>
      </c>
      <c r="O161" s="42">
        <v>36</v>
      </c>
      <c r="P161" s="42">
        <v>36</v>
      </c>
    </row>
    <row r="162" spans="2:16" ht="13.5" thickBot="1">
      <c r="B162" s="40">
        <v>42</v>
      </c>
      <c r="C162" s="40">
        <v>42</v>
      </c>
      <c r="D162" s="41">
        <f t="shared" si="7"/>
        <v>0</v>
      </c>
      <c r="E162" s="41">
        <f t="shared" si="7"/>
        <v>0</v>
      </c>
      <c r="F162" s="41">
        <f t="shared" si="7"/>
        <v>0</v>
      </c>
      <c r="G162" s="41">
        <f t="shared" si="7"/>
        <v>0</v>
      </c>
      <c r="H162" s="41">
        <f t="shared" si="7"/>
        <v>380.0814371506657</v>
      </c>
      <c r="I162" s="41">
        <f t="shared" si="7"/>
        <v>334.50390522436146</v>
      </c>
      <c r="J162" s="41">
        <f t="shared" si="7"/>
        <v>306.85870354526855</v>
      </c>
      <c r="K162" s="41">
        <f t="shared" si="7"/>
        <v>276.3768353371356</v>
      </c>
      <c r="L162" s="41">
        <f t="shared" si="7"/>
        <v>251.3274122871835</v>
      </c>
      <c r="M162" s="41">
        <f t="shared" si="7"/>
        <v>204.9002491940862</v>
      </c>
      <c r="N162" s="41">
        <f t="shared" si="7"/>
        <v>165.23123623509468</v>
      </c>
      <c r="O162" s="40">
        <v>42</v>
      </c>
      <c r="P162" s="40">
        <v>42</v>
      </c>
    </row>
    <row r="163" spans="2:16" ht="13.5" thickBot="1">
      <c r="B163" s="42">
        <v>48</v>
      </c>
      <c r="C163" s="42">
        <v>48</v>
      </c>
      <c r="D163" s="43">
        <f t="shared" si="7"/>
        <v>0</v>
      </c>
      <c r="E163" s="43">
        <f t="shared" si="7"/>
        <v>0</v>
      </c>
      <c r="F163" s="43">
        <f t="shared" si="7"/>
        <v>0</v>
      </c>
      <c r="G163" s="43">
        <f t="shared" si="7"/>
        <v>0</v>
      </c>
      <c r="H163" s="43">
        <f t="shared" si="7"/>
        <v>496.506300494691</v>
      </c>
      <c r="I163" s="43">
        <f t="shared" si="7"/>
        <v>436.88429746006955</v>
      </c>
      <c r="J163" s="43">
        <f t="shared" si="7"/>
        <v>400.7950413652486</v>
      </c>
      <c r="K163" s="43">
        <f t="shared" si="7"/>
        <v>360.8663412159185</v>
      </c>
      <c r="L163" s="43">
        <f t="shared" si="7"/>
        <v>328.30335637034204</v>
      </c>
      <c r="M163" s="43">
        <f t="shared" si="7"/>
        <v>267.66458629816407</v>
      </c>
      <c r="N163" s="43">
        <f t="shared" si="7"/>
        <v>215.87287728890897</v>
      </c>
      <c r="O163" s="42">
        <v>48</v>
      </c>
      <c r="P163" s="42">
        <v>48</v>
      </c>
    </row>
    <row r="164" spans="2:16" ht="13.5" thickBot="1">
      <c r="B164" s="40">
        <v>54</v>
      </c>
      <c r="C164" s="40">
        <v>54</v>
      </c>
      <c r="D164" s="41">
        <f t="shared" si="7"/>
        <v>0</v>
      </c>
      <c r="E164" s="41">
        <f t="shared" si="7"/>
        <v>0</v>
      </c>
      <c r="F164" s="41">
        <f t="shared" si="7"/>
        <v>0</v>
      </c>
      <c r="G164" s="41">
        <f t="shared" si="7"/>
        <v>0</v>
      </c>
      <c r="H164" s="41">
        <f t="shared" si="7"/>
        <v>0</v>
      </c>
      <c r="I164" s="41">
        <f t="shared" si="7"/>
        <v>552.9132195987772</v>
      </c>
      <c r="J164" s="41">
        <f t="shared" si="7"/>
        <v>507.1065367627275</v>
      </c>
      <c r="K164" s="41">
        <f t="shared" si="7"/>
        <v>456.759410595409</v>
      </c>
      <c r="L164" s="41">
        <f t="shared" si="7"/>
        <v>415.39381822295786</v>
      </c>
      <c r="M164" s="41">
        <f t="shared" si="7"/>
        <v>338.80214118681556</v>
      </c>
      <c r="N164" s="41">
        <f t="shared" si="7"/>
        <v>273.27381201655385</v>
      </c>
      <c r="O164" s="40">
        <v>54</v>
      </c>
      <c r="P164" s="40">
        <v>54</v>
      </c>
    </row>
    <row r="165" spans="2:16" ht="13.5" thickBot="1">
      <c r="B165" s="42">
        <v>63</v>
      </c>
      <c r="C165" s="42">
        <v>62.99</v>
      </c>
      <c r="D165" s="43">
        <f t="shared" si="7"/>
        <v>0</v>
      </c>
      <c r="E165" s="43">
        <f t="shared" si="7"/>
        <v>0</v>
      </c>
      <c r="F165" s="43">
        <f t="shared" si="7"/>
        <v>0</v>
      </c>
      <c r="G165" s="43">
        <f t="shared" si="7"/>
        <v>0</v>
      </c>
      <c r="H165" s="43">
        <f t="shared" si="7"/>
        <v>0</v>
      </c>
      <c r="I165" s="43">
        <f t="shared" si="7"/>
        <v>0</v>
      </c>
      <c r="J165" s="43">
        <f t="shared" si="7"/>
        <v>0</v>
      </c>
      <c r="K165" s="43">
        <f t="shared" si="7"/>
        <v>0</v>
      </c>
      <c r="L165" s="43">
        <f t="shared" si="7"/>
        <v>565.3924298665552</v>
      </c>
      <c r="M165" s="43">
        <f t="shared" si="7"/>
        <v>461.0407887716842</v>
      </c>
      <c r="N165" s="43">
        <f t="shared" si="7"/>
        <v>371.70939746333624</v>
      </c>
      <c r="O165" s="42">
        <v>63</v>
      </c>
      <c r="P165" s="42">
        <v>62.99</v>
      </c>
    </row>
    <row r="166" spans="2:16" ht="12.75">
      <c r="B166" s="45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5"/>
      <c r="P166" s="45"/>
    </row>
    <row r="167" spans="2:16" ht="12.75">
      <c r="B167" s="45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5"/>
      <c r="P167" s="45"/>
    </row>
    <row r="169" ht="12.75">
      <c r="I169" s="27" t="s">
        <v>17</v>
      </c>
    </row>
    <row r="170" spans="2:16" ht="12.75">
      <c r="B170" s="26" t="s">
        <v>0</v>
      </c>
      <c r="C170" s="26" t="s">
        <v>1</v>
      </c>
      <c r="I170" s="27" t="s">
        <v>16</v>
      </c>
      <c r="O170" s="26" t="s">
        <v>0</v>
      </c>
      <c r="P170" s="26" t="s">
        <v>1</v>
      </c>
    </row>
    <row r="171" spans="2:16" ht="13.5" thickBot="1">
      <c r="B171" s="26" t="s">
        <v>2</v>
      </c>
      <c r="C171" s="26" t="s">
        <v>2</v>
      </c>
      <c r="D171" s="33">
        <v>7</v>
      </c>
      <c r="E171" s="33">
        <v>7.3</v>
      </c>
      <c r="F171" s="33">
        <v>9</v>
      </c>
      <c r="G171" s="33">
        <v>11</v>
      </c>
      <c r="H171" s="33">
        <v>13.5</v>
      </c>
      <c r="I171" s="33">
        <v>15.5</v>
      </c>
      <c r="J171" s="33">
        <v>17</v>
      </c>
      <c r="K171" s="33">
        <v>19</v>
      </c>
      <c r="L171" s="33">
        <v>21</v>
      </c>
      <c r="M171" s="33">
        <v>26</v>
      </c>
      <c r="N171" s="33">
        <v>32.5</v>
      </c>
      <c r="O171" s="26" t="s">
        <v>2</v>
      </c>
      <c r="P171" s="26" t="s">
        <v>2</v>
      </c>
    </row>
    <row r="172" spans="2:16" ht="13.5" thickBot="1">
      <c r="B172" s="39">
        <v>0.75</v>
      </c>
      <c r="C172" s="40">
        <v>1.05</v>
      </c>
      <c r="D172" s="41">
        <v>0.184</v>
      </c>
      <c r="E172" s="41">
        <v>0.178</v>
      </c>
      <c r="F172" s="41">
        <v>0.15</v>
      </c>
      <c r="G172" s="41">
        <v>0.125</v>
      </c>
      <c r="H172" s="41"/>
      <c r="I172" s="41"/>
      <c r="J172" s="41"/>
      <c r="K172" s="41"/>
      <c r="L172" s="41"/>
      <c r="M172" s="41"/>
      <c r="N172" s="41"/>
      <c r="O172" s="39">
        <v>0.75</v>
      </c>
      <c r="P172" s="40">
        <v>1.05</v>
      </c>
    </row>
    <row r="173" spans="2:16" ht="13.5" thickBot="1">
      <c r="B173" s="42">
        <v>1</v>
      </c>
      <c r="C173" s="42">
        <v>1.315</v>
      </c>
      <c r="D173" s="43">
        <v>0.289</v>
      </c>
      <c r="E173" s="43">
        <v>0.279</v>
      </c>
      <c r="F173" s="43">
        <v>0.234</v>
      </c>
      <c r="G173" s="43">
        <v>0.197</v>
      </c>
      <c r="H173" s="43"/>
      <c r="I173" s="43"/>
      <c r="J173" s="43"/>
      <c r="K173" s="43"/>
      <c r="L173" s="43"/>
      <c r="M173" s="43"/>
      <c r="N173" s="43"/>
      <c r="O173" s="42">
        <v>1</v>
      </c>
      <c r="P173" s="42">
        <v>1.315</v>
      </c>
    </row>
    <row r="174" spans="2:16" ht="13.5" thickBot="1">
      <c r="B174" s="39">
        <v>1.25</v>
      </c>
      <c r="C174" s="40">
        <v>1.66</v>
      </c>
      <c r="D174" s="41">
        <v>0.46</v>
      </c>
      <c r="E174" s="41">
        <v>0.444</v>
      </c>
      <c r="F174" s="41">
        <v>0.372</v>
      </c>
      <c r="G174" s="41">
        <v>0.312</v>
      </c>
      <c r="H174" s="41"/>
      <c r="I174" s="41"/>
      <c r="J174" s="41"/>
      <c r="K174" s="41"/>
      <c r="L174" s="41"/>
      <c r="M174" s="41"/>
      <c r="N174" s="41"/>
      <c r="O174" s="39">
        <v>1.25</v>
      </c>
      <c r="P174" s="40">
        <v>1.66</v>
      </c>
    </row>
    <row r="175" spans="2:16" ht="13.5" thickBot="1">
      <c r="B175" s="44">
        <v>1.5</v>
      </c>
      <c r="C175" s="42">
        <v>1.9</v>
      </c>
      <c r="D175" s="43">
        <v>0.603</v>
      </c>
      <c r="E175" s="43">
        <v>0.582</v>
      </c>
      <c r="F175" s="43">
        <v>0.488</v>
      </c>
      <c r="G175" s="43">
        <v>0.409</v>
      </c>
      <c r="H175" s="43"/>
      <c r="I175" s="43"/>
      <c r="J175" s="43"/>
      <c r="K175" s="43"/>
      <c r="L175" s="43"/>
      <c r="M175" s="43"/>
      <c r="N175" s="43"/>
      <c r="O175" s="44">
        <v>1.5</v>
      </c>
      <c r="P175" s="42">
        <v>1.9</v>
      </c>
    </row>
    <row r="176" spans="2:16" ht="13.5" thickBot="1">
      <c r="B176" s="40">
        <v>2</v>
      </c>
      <c r="C176" s="40">
        <v>2.375</v>
      </c>
      <c r="D176" s="41">
        <v>0.943</v>
      </c>
      <c r="E176" s="41">
        <v>0.762</v>
      </c>
      <c r="F176" s="41">
        <v>0.762</v>
      </c>
      <c r="G176" s="41">
        <v>0.639</v>
      </c>
      <c r="H176" s="41">
        <v>0.531</v>
      </c>
      <c r="I176" s="41">
        <v>0.467</v>
      </c>
      <c r="J176" s="41">
        <v>0.429</v>
      </c>
      <c r="K176" s="41"/>
      <c r="L176" s="41"/>
      <c r="M176" s="41"/>
      <c r="N176" s="41"/>
      <c r="O176" s="40">
        <v>2</v>
      </c>
      <c r="P176" s="40">
        <v>2.375</v>
      </c>
    </row>
    <row r="177" spans="2:16" ht="13.5" thickBot="1">
      <c r="B177" s="42">
        <v>3</v>
      </c>
      <c r="C177" s="42">
        <v>3.5</v>
      </c>
      <c r="D177" s="43">
        <v>2.047</v>
      </c>
      <c r="E177" s="43">
        <v>1.656</v>
      </c>
      <c r="F177" s="43">
        <v>1.656</v>
      </c>
      <c r="G177" s="43">
        <v>1.387</v>
      </c>
      <c r="H177" s="43">
        <v>1.153</v>
      </c>
      <c r="I177" s="43">
        <v>1.015</v>
      </c>
      <c r="J177" s="43">
        <v>0.932</v>
      </c>
      <c r="K177" s="43"/>
      <c r="L177" s="43"/>
      <c r="M177" s="43"/>
      <c r="N177" s="43"/>
      <c r="O177" s="42">
        <v>3</v>
      </c>
      <c r="P177" s="42">
        <v>3.5</v>
      </c>
    </row>
    <row r="178" spans="2:16" ht="13.5" thickBot="1">
      <c r="B178" s="40">
        <v>4</v>
      </c>
      <c r="C178" s="40">
        <v>4.5</v>
      </c>
      <c r="D178" s="41">
        <v>3.384</v>
      </c>
      <c r="E178" s="41">
        <v>2.737</v>
      </c>
      <c r="F178" s="41">
        <v>2.737</v>
      </c>
      <c r="G178" s="41">
        <v>2.294</v>
      </c>
      <c r="H178" s="41">
        <v>1.906</v>
      </c>
      <c r="I178" s="41">
        <v>1.678</v>
      </c>
      <c r="J178" s="41">
        <v>1.54</v>
      </c>
      <c r="K178" s="41">
        <v>1.387</v>
      </c>
      <c r="L178" s="41">
        <v>1.262</v>
      </c>
      <c r="M178" s="41">
        <v>1.03</v>
      </c>
      <c r="N178" s="41">
        <v>0.831</v>
      </c>
      <c r="O178" s="40">
        <v>4</v>
      </c>
      <c r="P178" s="40">
        <v>4.5</v>
      </c>
    </row>
    <row r="179" spans="2:16" ht="13.5" thickBot="1">
      <c r="B179" s="42">
        <v>5</v>
      </c>
      <c r="C179" s="42">
        <v>5.375</v>
      </c>
      <c r="D179" s="43">
        <v>4.83</v>
      </c>
      <c r="E179" s="43">
        <v>4.663</v>
      </c>
      <c r="F179" s="43">
        <v>3.903</v>
      </c>
      <c r="G179" s="43">
        <v>3.272</v>
      </c>
      <c r="H179" s="43">
        <v>2.718</v>
      </c>
      <c r="I179" s="43">
        <v>2.396</v>
      </c>
      <c r="J179" s="43">
        <v>2.197</v>
      </c>
      <c r="K179" s="43">
        <v>1.98</v>
      </c>
      <c r="L179" s="43">
        <v>1.801</v>
      </c>
      <c r="M179" s="43">
        <v>1.47</v>
      </c>
      <c r="N179" s="43">
        <v>1.186</v>
      </c>
      <c r="O179" s="42">
        <v>5</v>
      </c>
      <c r="P179" s="42">
        <v>5.375</v>
      </c>
    </row>
    <row r="180" spans="2:16" ht="13.5" thickBot="1">
      <c r="B180" s="40">
        <v>5</v>
      </c>
      <c r="C180" s="40">
        <v>5.563</v>
      </c>
      <c r="D180" s="41">
        <v>5.172</v>
      </c>
      <c r="E180" s="41">
        <v>4.182</v>
      </c>
      <c r="F180" s="41">
        <v>4.182</v>
      </c>
      <c r="G180" s="41">
        <v>3.505</v>
      </c>
      <c r="H180" s="41">
        <v>2.912</v>
      </c>
      <c r="I180" s="41">
        <v>2.564</v>
      </c>
      <c r="J180" s="41">
        <v>2.353</v>
      </c>
      <c r="K180" s="41">
        <v>2.12</v>
      </c>
      <c r="L180" s="41">
        <v>1.929</v>
      </c>
      <c r="M180" s="41">
        <v>1.574</v>
      </c>
      <c r="N180" s="41">
        <v>1.27</v>
      </c>
      <c r="O180" s="40">
        <v>5</v>
      </c>
      <c r="P180" s="40">
        <v>5.563</v>
      </c>
    </row>
    <row r="181" spans="2:16" ht="13.5" thickBot="1">
      <c r="B181" s="42">
        <v>6</v>
      </c>
      <c r="C181" s="42">
        <v>6.625</v>
      </c>
      <c r="D181" s="43">
        <v>7.336</v>
      </c>
      <c r="E181" s="43">
        <v>5.932</v>
      </c>
      <c r="F181" s="43">
        <v>5.932</v>
      </c>
      <c r="G181" s="43">
        <v>4.971</v>
      </c>
      <c r="H181" s="43">
        <v>4.13</v>
      </c>
      <c r="I181" s="43">
        <v>3.637</v>
      </c>
      <c r="J181" s="43">
        <v>3.338</v>
      </c>
      <c r="K181" s="43">
        <v>3.007</v>
      </c>
      <c r="L181" s="43">
        <v>2.736</v>
      </c>
      <c r="M181" s="43">
        <v>2.233</v>
      </c>
      <c r="N181" s="43">
        <v>1.801</v>
      </c>
      <c r="O181" s="42">
        <v>6</v>
      </c>
      <c r="P181" s="42">
        <v>6.625</v>
      </c>
    </row>
    <row r="182" spans="2:16" ht="13.5" thickBot="1">
      <c r="B182" s="40">
        <v>7</v>
      </c>
      <c r="C182" s="40">
        <v>7.125</v>
      </c>
      <c r="D182" s="41">
        <v>8.195</v>
      </c>
      <c r="E182" s="41">
        <v>8.2</v>
      </c>
      <c r="F182" s="41">
        <v>6.863</v>
      </c>
      <c r="G182" s="41">
        <v>5.75</v>
      </c>
      <c r="H182" s="41">
        <v>4.779</v>
      </c>
      <c r="I182" s="41">
        <v>3.985</v>
      </c>
      <c r="J182" s="41">
        <v>3.86</v>
      </c>
      <c r="K182" s="41">
        <v>3.478</v>
      </c>
      <c r="L182" s="41">
        <v>3.165</v>
      </c>
      <c r="M182" s="41">
        <v>2.582</v>
      </c>
      <c r="N182" s="41">
        <v>2.083</v>
      </c>
      <c r="O182" s="40">
        <v>7</v>
      </c>
      <c r="P182" s="40">
        <v>7.125</v>
      </c>
    </row>
    <row r="183" spans="2:16" ht="13.5" thickBot="1">
      <c r="B183" s="42">
        <v>8</v>
      </c>
      <c r="C183" s="42">
        <v>8.625</v>
      </c>
      <c r="D183" s="43">
        <v>12.433</v>
      </c>
      <c r="E183" s="43">
        <v>10.054</v>
      </c>
      <c r="F183" s="43">
        <v>10.054</v>
      </c>
      <c r="G183" s="43">
        <v>8.425</v>
      </c>
      <c r="H183" s="43">
        <v>7.001</v>
      </c>
      <c r="I183" s="43">
        <v>6.164</v>
      </c>
      <c r="J183" s="43">
        <v>5.657</v>
      </c>
      <c r="K183" s="43">
        <v>5.097</v>
      </c>
      <c r="L183" s="43">
        <v>4.637</v>
      </c>
      <c r="M183" s="43">
        <v>3.784</v>
      </c>
      <c r="N183" s="43">
        <v>3.053</v>
      </c>
      <c r="O183" s="42">
        <v>8</v>
      </c>
      <c r="P183" s="42">
        <v>8.625</v>
      </c>
    </row>
    <row r="184" spans="2:16" ht="13.5" thickBot="1">
      <c r="B184" s="40">
        <v>10</v>
      </c>
      <c r="C184" s="40">
        <v>10.75</v>
      </c>
      <c r="D184" s="41">
        <v>19.314</v>
      </c>
      <c r="E184" s="41">
        <v>15.618</v>
      </c>
      <c r="F184" s="41">
        <v>15.618</v>
      </c>
      <c r="G184" s="41">
        <v>13.089</v>
      </c>
      <c r="H184" s="41">
        <v>10.875</v>
      </c>
      <c r="I184" s="41">
        <v>9.576</v>
      </c>
      <c r="J184" s="41">
        <v>8.788</v>
      </c>
      <c r="K184" s="41">
        <v>7.918</v>
      </c>
      <c r="L184" s="41">
        <v>7.204</v>
      </c>
      <c r="M184" s="41">
        <v>5.878</v>
      </c>
      <c r="N184" s="41">
        <v>4.742</v>
      </c>
      <c r="O184" s="40">
        <v>10</v>
      </c>
      <c r="P184" s="40">
        <v>10.75</v>
      </c>
    </row>
    <row r="185" spans="2:16" ht="13.5" thickBot="1">
      <c r="B185" s="42">
        <v>12</v>
      </c>
      <c r="C185" s="42">
        <v>12.75</v>
      </c>
      <c r="D185" s="43">
        <v>27.17</v>
      </c>
      <c r="E185" s="43">
        <v>21.97</v>
      </c>
      <c r="F185" s="43">
        <v>21.97</v>
      </c>
      <c r="G185" s="43">
        <v>18.412</v>
      </c>
      <c r="H185" s="43">
        <v>15.298</v>
      </c>
      <c r="I185" s="43">
        <v>13.471</v>
      </c>
      <c r="J185" s="43">
        <v>12.362</v>
      </c>
      <c r="K185" s="43">
        <v>11.138</v>
      </c>
      <c r="L185" s="43">
        <v>10.134</v>
      </c>
      <c r="M185" s="43">
        <v>8.269</v>
      </c>
      <c r="N185" s="43">
        <v>6.671</v>
      </c>
      <c r="O185" s="42">
        <v>12</v>
      </c>
      <c r="P185" s="42">
        <v>12.75</v>
      </c>
    </row>
    <row r="186" spans="2:16" ht="13.5" thickBot="1">
      <c r="B186" s="40">
        <v>14</v>
      </c>
      <c r="C186" s="40">
        <v>14</v>
      </c>
      <c r="D186" s="41">
        <v>32.758</v>
      </c>
      <c r="E186" s="41">
        <v>26.489</v>
      </c>
      <c r="F186" s="41">
        <v>26.489</v>
      </c>
      <c r="G186" s="41">
        <v>22.199</v>
      </c>
      <c r="H186" s="41">
        <v>18.445</v>
      </c>
      <c r="I186" s="41">
        <v>16.242</v>
      </c>
      <c r="J186" s="41">
        <v>14.905</v>
      </c>
      <c r="K186" s="41">
        <v>13.429</v>
      </c>
      <c r="L186" s="41">
        <v>12.218</v>
      </c>
      <c r="M186" s="41">
        <v>9.97</v>
      </c>
      <c r="N186" s="41">
        <v>8.044</v>
      </c>
      <c r="O186" s="40">
        <v>14</v>
      </c>
      <c r="P186" s="40">
        <v>14</v>
      </c>
    </row>
    <row r="187" spans="2:16" ht="13.5" thickBot="1">
      <c r="B187" s="42">
        <v>16</v>
      </c>
      <c r="C187" s="42">
        <v>16</v>
      </c>
      <c r="D187" s="43">
        <v>42.786</v>
      </c>
      <c r="E187" s="43">
        <v>34.598</v>
      </c>
      <c r="F187" s="43">
        <v>34.598</v>
      </c>
      <c r="G187" s="43">
        <v>28.994</v>
      </c>
      <c r="H187" s="43">
        <v>24.092</v>
      </c>
      <c r="I187" s="43">
        <v>21.214</v>
      </c>
      <c r="J187" s="43">
        <v>19.467</v>
      </c>
      <c r="K187" s="43">
        <v>17.54</v>
      </c>
      <c r="L187" s="43">
        <v>15.959</v>
      </c>
      <c r="M187" s="43">
        <v>13.022</v>
      </c>
      <c r="N187" s="43">
        <v>10.506</v>
      </c>
      <c r="O187" s="42">
        <v>16</v>
      </c>
      <c r="P187" s="42">
        <v>16</v>
      </c>
    </row>
    <row r="188" spans="2:16" ht="13.5" thickBot="1">
      <c r="B188" s="40">
        <v>18</v>
      </c>
      <c r="C188" s="40">
        <v>18</v>
      </c>
      <c r="D188" s="41">
        <v>54.151</v>
      </c>
      <c r="E188" s="41">
        <v>43.788</v>
      </c>
      <c r="F188" s="41">
        <v>43.788</v>
      </c>
      <c r="G188" s="41">
        <v>36.696</v>
      </c>
      <c r="H188" s="41">
        <v>30.491</v>
      </c>
      <c r="I188" s="41">
        <v>26.849</v>
      </c>
      <c r="J188" s="41">
        <v>24.638</v>
      </c>
      <c r="K188" s="41">
        <v>22.199</v>
      </c>
      <c r="L188" s="41">
        <v>20.198</v>
      </c>
      <c r="M188" s="41">
        <v>16.48</v>
      </c>
      <c r="N188" s="41">
        <v>13.296</v>
      </c>
      <c r="O188" s="40">
        <v>18</v>
      </c>
      <c r="P188" s="40">
        <v>18</v>
      </c>
    </row>
    <row r="189" spans="2:16" ht="13.5" thickBot="1">
      <c r="B189" s="42">
        <v>20</v>
      </c>
      <c r="C189" s="42">
        <v>20</v>
      </c>
      <c r="D189" s="43">
        <v>66.853</v>
      </c>
      <c r="E189" s="43">
        <v>54.059</v>
      </c>
      <c r="F189" s="43">
        <v>54.059</v>
      </c>
      <c r="G189" s="43">
        <v>45.304</v>
      </c>
      <c r="H189" s="43">
        <v>37.643</v>
      </c>
      <c r="I189" s="43">
        <v>33.146</v>
      </c>
      <c r="J189" s="43">
        <v>30.418</v>
      </c>
      <c r="K189" s="43">
        <v>27.406</v>
      </c>
      <c r="L189" s="43">
        <v>24.936</v>
      </c>
      <c r="M189" s="43">
        <v>20.346</v>
      </c>
      <c r="N189" s="43">
        <v>16.415</v>
      </c>
      <c r="O189" s="42">
        <v>20</v>
      </c>
      <c r="P189" s="42">
        <v>20</v>
      </c>
    </row>
    <row r="190" spans="2:16" ht="13.5" thickBot="1">
      <c r="B190" s="40">
        <v>22</v>
      </c>
      <c r="C190" s="40">
        <v>22</v>
      </c>
      <c r="D190" s="41">
        <v>80.17</v>
      </c>
      <c r="E190" s="41">
        <v>65.412</v>
      </c>
      <c r="F190" s="41">
        <v>65.412</v>
      </c>
      <c r="G190" s="41">
        <v>54.818</v>
      </c>
      <c r="H190" s="41">
        <v>45.548</v>
      </c>
      <c r="I190" s="41">
        <v>40.107</v>
      </c>
      <c r="J190" s="41">
        <v>36.805</v>
      </c>
      <c r="K190" s="41">
        <v>33.162</v>
      </c>
      <c r="L190" s="41">
        <v>30.172</v>
      </c>
      <c r="M190" s="41">
        <v>24.619</v>
      </c>
      <c r="N190" s="41">
        <v>19.863</v>
      </c>
      <c r="O190" s="40">
        <v>22</v>
      </c>
      <c r="P190" s="40">
        <v>22</v>
      </c>
    </row>
    <row r="191" spans="2:16" ht="13.5" thickBot="1">
      <c r="B191" s="42">
        <v>24</v>
      </c>
      <c r="C191" s="42">
        <v>24</v>
      </c>
      <c r="D191" s="43">
        <v>96.267</v>
      </c>
      <c r="E191" s="43">
        <v>92.988</v>
      </c>
      <c r="F191" s="43">
        <v>77.845</v>
      </c>
      <c r="G191" s="43">
        <v>65.237</v>
      </c>
      <c r="H191" s="43">
        <v>54.206</v>
      </c>
      <c r="I191" s="43">
        <v>47.731</v>
      </c>
      <c r="J191" s="43">
        <v>43.801</v>
      </c>
      <c r="K191" s="43">
        <v>39.465</v>
      </c>
      <c r="L191" s="43">
        <v>35.907</v>
      </c>
      <c r="M191" s="43">
        <v>29.299</v>
      </c>
      <c r="N191" s="43">
        <v>23.638</v>
      </c>
      <c r="O191" s="42">
        <v>24</v>
      </c>
      <c r="P191" s="42">
        <v>24</v>
      </c>
    </row>
    <row r="192" spans="2:16" ht="13.5" thickBot="1">
      <c r="B192" s="40">
        <v>26</v>
      </c>
      <c r="C192" s="40">
        <v>26</v>
      </c>
      <c r="D192" s="41"/>
      <c r="E192" s="41">
        <v>110.192</v>
      </c>
      <c r="F192" s="41">
        <v>92.05</v>
      </c>
      <c r="G192" s="41">
        <v>76.563</v>
      </c>
      <c r="H192" s="41">
        <v>63.617</v>
      </c>
      <c r="I192" s="41">
        <v>56.018</v>
      </c>
      <c r="J192" s="41">
        <v>51.406</v>
      </c>
      <c r="K192" s="41">
        <v>46.316</v>
      </c>
      <c r="L192" s="41">
        <v>42.141</v>
      </c>
      <c r="M192" s="41">
        <v>34.385</v>
      </c>
      <c r="N192" s="41">
        <v>27.742</v>
      </c>
      <c r="O192" s="40">
        <v>26</v>
      </c>
      <c r="P192" s="40">
        <v>26</v>
      </c>
    </row>
    <row r="193" spans="2:16" ht="13.5" thickBot="1">
      <c r="B193" s="42">
        <v>28</v>
      </c>
      <c r="C193" s="42">
        <v>28</v>
      </c>
      <c r="D193" s="43"/>
      <c r="E193" s="43"/>
      <c r="F193" s="43">
        <v>106.75</v>
      </c>
      <c r="G193" s="43">
        <v>88.795</v>
      </c>
      <c r="H193" s="43">
        <v>73.781</v>
      </c>
      <c r="I193" s="43">
        <v>64.967</v>
      </c>
      <c r="J193" s="43">
        <v>59.618</v>
      </c>
      <c r="K193" s="43">
        <v>53.716</v>
      </c>
      <c r="L193" s="43">
        <v>48.874</v>
      </c>
      <c r="M193" s="43">
        <v>39.879</v>
      </c>
      <c r="N193" s="43">
        <v>32.174</v>
      </c>
      <c r="O193" s="42">
        <v>28</v>
      </c>
      <c r="P193" s="42">
        <v>28</v>
      </c>
    </row>
    <row r="194" spans="2:16" ht="13.5" thickBot="1">
      <c r="B194" s="40">
        <v>30</v>
      </c>
      <c r="C194" s="40">
        <v>30</v>
      </c>
      <c r="D194" s="41"/>
      <c r="E194" s="41"/>
      <c r="F194" s="41">
        <v>121.633</v>
      </c>
      <c r="G194" s="41">
        <v>101.934</v>
      </c>
      <c r="H194" s="41">
        <v>84.697</v>
      </c>
      <c r="I194" s="41">
        <v>74.58</v>
      </c>
      <c r="J194" s="41">
        <v>68.439</v>
      </c>
      <c r="K194" s="41">
        <v>61.664</v>
      </c>
      <c r="L194" s="41">
        <v>56.105</v>
      </c>
      <c r="M194" s="41">
        <v>45.779</v>
      </c>
      <c r="N194" s="41">
        <v>36.934</v>
      </c>
      <c r="O194" s="40">
        <v>30</v>
      </c>
      <c r="P194" s="40">
        <v>30</v>
      </c>
    </row>
    <row r="195" spans="2:16" ht="13.5" thickBot="1">
      <c r="B195" s="42">
        <v>32</v>
      </c>
      <c r="C195" s="42">
        <v>32</v>
      </c>
      <c r="D195" s="43"/>
      <c r="E195" s="43"/>
      <c r="F195" s="43">
        <v>139.452</v>
      </c>
      <c r="G195" s="43">
        <v>116.67</v>
      </c>
      <c r="H195" s="43">
        <v>96.367</v>
      </c>
      <c r="I195" s="43">
        <v>84.855</v>
      </c>
      <c r="J195" s="43">
        <v>77.869</v>
      </c>
      <c r="K195" s="43">
        <v>70.16</v>
      </c>
      <c r="L195" s="43">
        <v>63.835</v>
      </c>
      <c r="M195" s="43">
        <v>52.086</v>
      </c>
      <c r="N195" s="43">
        <v>42.023</v>
      </c>
      <c r="O195" s="42">
        <v>32</v>
      </c>
      <c r="P195" s="42">
        <v>32</v>
      </c>
    </row>
    <row r="196" spans="2:16" ht="13.5" thickBot="1">
      <c r="B196" s="40">
        <v>34</v>
      </c>
      <c r="C196" s="40">
        <v>34</v>
      </c>
      <c r="D196" s="41"/>
      <c r="E196" s="41"/>
      <c r="F196" s="41"/>
      <c r="G196" s="41">
        <v>130.93</v>
      </c>
      <c r="H196" s="41">
        <v>109.332</v>
      </c>
      <c r="I196" s="41">
        <v>96.209</v>
      </c>
      <c r="J196" s="41">
        <v>87.907</v>
      </c>
      <c r="K196" s="41">
        <v>79.204</v>
      </c>
      <c r="L196" s="41">
        <v>72.064</v>
      </c>
      <c r="M196" s="41">
        <v>58.814</v>
      </c>
      <c r="N196" s="41">
        <v>47.44</v>
      </c>
      <c r="O196" s="40">
        <v>34</v>
      </c>
      <c r="P196" s="40">
        <v>34</v>
      </c>
    </row>
    <row r="197" spans="2:16" ht="13.5" thickBot="1">
      <c r="B197" s="42">
        <v>36</v>
      </c>
      <c r="C197" s="42">
        <v>36</v>
      </c>
      <c r="D197" s="43"/>
      <c r="E197" s="43"/>
      <c r="F197" s="43"/>
      <c r="G197" s="43">
        <v>146.78</v>
      </c>
      <c r="H197" s="43">
        <v>121.96</v>
      </c>
      <c r="I197" s="43">
        <v>107.395</v>
      </c>
      <c r="J197" s="43">
        <v>98.553</v>
      </c>
      <c r="K197" s="43">
        <v>88.796</v>
      </c>
      <c r="L197" s="43">
        <v>80.791</v>
      </c>
      <c r="M197" s="43">
        <v>65.922</v>
      </c>
      <c r="N197" s="43">
        <v>53.186</v>
      </c>
      <c r="O197" s="42">
        <v>36</v>
      </c>
      <c r="P197" s="42">
        <v>36</v>
      </c>
    </row>
    <row r="198" spans="2:16" ht="13.5" thickBot="1">
      <c r="B198" s="40">
        <v>42</v>
      </c>
      <c r="C198" s="40">
        <v>42</v>
      </c>
      <c r="D198" s="41"/>
      <c r="E198" s="41"/>
      <c r="F198" s="41"/>
      <c r="G198" s="41"/>
      <c r="H198" s="41">
        <v>166.8</v>
      </c>
      <c r="I198" s="41">
        <v>146.176</v>
      </c>
      <c r="J198" s="41">
        <v>134.141</v>
      </c>
      <c r="K198" s="41">
        <v>120.861</v>
      </c>
      <c r="L198" s="41">
        <v>109.966</v>
      </c>
      <c r="M198" s="41">
        <v>89.727</v>
      </c>
      <c r="N198" s="41">
        <v>72.392</v>
      </c>
      <c r="O198" s="40">
        <v>42</v>
      </c>
      <c r="P198" s="40">
        <v>42</v>
      </c>
    </row>
    <row r="199" spans="2:16" ht="13.5" thickBot="1">
      <c r="B199" s="42">
        <v>48</v>
      </c>
      <c r="C199" s="42">
        <v>48</v>
      </c>
      <c r="D199" s="43"/>
      <c r="E199" s="43"/>
      <c r="F199" s="43"/>
      <c r="G199" s="43"/>
      <c r="H199" s="43">
        <v>217.895</v>
      </c>
      <c r="I199" s="43">
        <v>175.891</v>
      </c>
      <c r="J199" s="43">
        <v>175.205</v>
      </c>
      <c r="K199" s="43">
        <v>157.857</v>
      </c>
      <c r="L199" s="43">
        <v>143.629</v>
      </c>
      <c r="M199" s="43">
        <v>117.194</v>
      </c>
      <c r="N199" s="43">
        <v>94.552</v>
      </c>
      <c r="O199" s="42">
        <v>48</v>
      </c>
      <c r="P199" s="42">
        <v>48</v>
      </c>
    </row>
    <row r="200" spans="2:16" ht="13.5" thickBot="1">
      <c r="B200" s="40">
        <v>54</v>
      </c>
      <c r="C200" s="40">
        <v>54</v>
      </c>
      <c r="D200" s="41"/>
      <c r="E200" s="41"/>
      <c r="F200" s="41"/>
      <c r="G200" s="41"/>
      <c r="H200" s="41"/>
      <c r="I200" s="41">
        <v>242.649</v>
      </c>
      <c r="J200" s="41">
        <v>222.547</v>
      </c>
      <c r="K200" s="41">
        <v>199.791</v>
      </c>
      <c r="L200" s="41">
        <v>182.298</v>
      </c>
      <c r="M200" s="41">
        <v>148.324</v>
      </c>
      <c r="N200" s="41">
        <v>119.668</v>
      </c>
      <c r="O200" s="40">
        <v>54</v>
      </c>
      <c r="P200" s="40">
        <v>54</v>
      </c>
    </row>
    <row r="201" spans="2:16" ht="13.5" thickBot="1">
      <c r="B201" s="42">
        <v>63</v>
      </c>
      <c r="C201" s="42">
        <v>62.99</v>
      </c>
      <c r="D201" s="43"/>
      <c r="E201" s="43"/>
      <c r="F201" s="43"/>
      <c r="G201" s="43"/>
      <c r="H201" s="43"/>
      <c r="I201" s="43"/>
      <c r="J201" s="43"/>
      <c r="K201" s="43"/>
      <c r="L201" s="43">
        <v>247.8</v>
      </c>
      <c r="M201" s="43">
        <v>202.01</v>
      </c>
      <c r="N201" s="43">
        <v>162.98</v>
      </c>
      <c r="O201" s="42">
        <v>63</v>
      </c>
      <c r="P201" s="42">
        <v>62.99</v>
      </c>
    </row>
    <row r="205" spans="2:9" ht="12.75">
      <c r="B205" s="26" t="s">
        <v>23</v>
      </c>
      <c r="C205" s="26">
        <v>62.425</v>
      </c>
      <c r="D205" s="26" t="s">
        <v>21</v>
      </c>
      <c r="I205" s="27" t="s">
        <v>22</v>
      </c>
    </row>
    <row r="206" spans="2:16" ht="12.75">
      <c r="B206" s="26" t="s">
        <v>0</v>
      </c>
      <c r="C206" s="26" t="s">
        <v>1</v>
      </c>
      <c r="I206" s="27" t="s">
        <v>24</v>
      </c>
      <c r="O206" s="26" t="s">
        <v>0</v>
      </c>
      <c r="P206" s="26" t="s">
        <v>1</v>
      </c>
    </row>
    <row r="207" spans="2:16" ht="13.5" thickBot="1">
      <c r="B207" s="26" t="s">
        <v>2</v>
      </c>
      <c r="C207" s="26" t="s">
        <v>2</v>
      </c>
      <c r="D207" s="33">
        <v>7</v>
      </c>
      <c r="E207" s="33">
        <v>7.3</v>
      </c>
      <c r="F207" s="33">
        <v>9</v>
      </c>
      <c r="G207" s="33">
        <v>11</v>
      </c>
      <c r="H207" s="33">
        <v>13.5</v>
      </c>
      <c r="I207" s="33">
        <v>15.5</v>
      </c>
      <c r="J207" s="33">
        <v>17</v>
      </c>
      <c r="K207" s="33">
        <v>19</v>
      </c>
      <c r="L207" s="33">
        <v>21</v>
      </c>
      <c r="M207" s="33">
        <v>26</v>
      </c>
      <c r="N207" s="33">
        <v>32.5</v>
      </c>
      <c r="O207" s="26" t="s">
        <v>2</v>
      </c>
      <c r="P207" s="26" t="s">
        <v>2</v>
      </c>
    </row>
    <row r="208" spans="2:16" ht="13.5" thickBot="1">
      <c r="B208" s="39">
        <v>0.75</v>
      </c>
      <c r="C208" s="40">
        <v>1.05</v>
      </c>
      <c r="D208" s="41">
        <f aca="true" t="shared" si="8" ref="D208:N223">IF(D172&gt;0,(D100/144)*$C$205,0)</f>
        <v>0.1915175013675223</v>
      </c>
      <c r="E208" s="41">
        <f t="shared" si="8"/>
        <v>0.19769508989163312</v>
      </c>
      <c r="F208" s="41">
        <f t="shared" si="8"/>
        <v>0.22670769313879638</v>
      </c>
      <c r="G208" s="41">
        <f t="shared" si="8"/>
        <v>0.25181572268696806</v>
      </c>
      <c r="H208" s="41">
        <f t="shared" si="8"/>
        <v>0</v>
      </c>
      <c r="I208" s="41">
        <f t="shared" si="8"/>
        <v>0</v>
      </c>
      <c r="J208" s="41">
        <f t="shared" si="8"/>
        <v>0</v>
      </c>
      <c r="K208" s="41">
        <f t="shared" si="8"/>
        <v>0</v>
      </c>
      <c r="L208" s="41">
        <f t="shared" si="8"/>
        <v>0</v>
      </c>
      <c r="M208" s="41">
        <f t="shared" si="8"/>
        <v>0</v>
      </c>
      <c r="N208" s="41">
        <f t="shared" si="8"/>
        <v>0</v>
      </c>
      <c r="O208" s="39">
        <v>0.75</v>
      </c>
      <c r="P208" s="40">
        <v>1.05</v>
      </c>
    </row>
    <row r="209" spans="2:16" ht="13.5" thickBot="1">
      <c r="B209" s="42">
        <v>1</v>
      </c>
      <c r="C209" s="42">
        <v>1.315</v>
      </c>
      <c r="D209" s="43">
        <f t="shared" si="8"/>
        <v>0.3002044494635966</v>
      </c>
      <c r="E209" s="43">
        <f t="shared" si="8"/>
        <v>0.3105222207728258</v>
      </c>
      <c r="F209" s="43">
        <f t="shared" si="8"/>
        <v>0.35631754522426967</v>
      </c>
      <c r="G209" s="43">
        <f t="shared" si="8"/>
        <v>0.3934620666983874</v>
      </c>
      <c r="H209" s="43">
        <f t="shared" si="8"/>
        <v>0</v>
      </c>
      <c r="I209" s="43">
        <f t="shared" si="8"/>
        <v>0</v>
      </c>
      <c r="J209" s="43">
        <f t="shared" si="8"/>
        <v>0</v>
      </c>
      <c r="K209" s="43">
        <f t="shared" si="8"/>
        <v>0</v>
      </c>
      <c r="L209" s="43">
        <f t="shared" si="8"/>
        <v>0</v>
      </c>
      <c r="M209" s="43">
        <f t="shared" si="8"/>
        <v>0</v>
      </c>
      <c r="N209" s="43">
        <f t="shared" si="8"/>
        <v>0</v>
      </c>
      <c r="O209" s="42">
        <v>1</v>
      </c>
      <c r="P209" s="42">
        <v>1.315</v>
      </c>
    </row>
    <row r="210" spans="2:16" ht="13.5" thickBot="1">
      <c r="B210" s="39">
        <v>1.25</v>
      </c>
      <c r="C210" s="40">
        <v>1.66</v>
      </c>
      <c r="D210" s="41">
        <f t="shared" si="8"/>
        <v>0.4789115579618692</v>
      </c>
      <c r="E210" s="41">
        <f t="shared" si="8"/>
        <v>0.49519990865595315</v>
      </c>
      <c r="F210" s="41">
        <f t="shared" si="8"/>
        <v>0.5683435918271211</v>
      </c>
      <c r="G210" s="41">
        <f t="shared" si="8"/>
        <v>0.6278927669189961</v>
      </c>
      <c r="H210" s="41">
        <f t="shared" si="8"/>
        <v>0</v>
      </c>
      <c r="I210" s="41">
        <f t="shared" si="8"/>
        <v>0</v>
      </c>
      <c r="J210" s="41">
        <f t="shared" si="8"/>
        <v>0</v>
      </c>
      <c r="K210" s="41">
        <f t="shared" si="8"/>
        <v>0</v>
      </c>
      <c r="L210" s="41">
        <f t="shared" si="8"/>
        <v>0</v>
      </c>
      <c r="M210" s="41">
        <f t="shared" si="8"/>
        <v>0</v>
      </c>
      <c r="N210" s="41">
        <f t="shared" si="8"/>
        <v>0</v>
      </c>
      <c r="O210" s="39">
        <v>1.25</v>
      </c>
      <c r="P210" s="40">
        <v>1.66</v>
      </c>
    </row>
    <row r="211" spans="2:16" ht="13.5" thickBot="1">
      <c r="B211" s="44">
        <v>1.5</v>
      </c>
      <c r="C211" s="42">
        <v>1.9</v>
      </c>
      <c r="D211" s="43">
        <f t="shared" si="8"/>
        <v>0.6278927669189961</v>
      </c>
      <c r="E211" s="43">
        <f t="shared" si="8"/>
        <v>0.6484016526298833</v>
      </c>
      <c r="F211" s="43">
        <f t="shared" si="8"/>
        <v>0.7437634088130322</v>
      </c>
      <c r="G211" s="43">
        <f t="shared" si="8"/>
        <v>0.8222198725910247</v>
      </c>
      <c r="H211" s="43">
        <f t="shared" si="8"/>
        <v>0</v>
      </c>
      <c r="I211" s="43">
        <f t="shared" si="8"/>
        <v>0</v>
      </c>
      <c r="J211" s="43">
        <f t="shared" si="8"/>
        <v>0</v>
      </c>
      <c r="K211" s="43">
        <f t="shared" si="8"/>
        <v>0</v>
      </c>
      <c r="L211" s="43">
        <f t="shared" si="8"/>
        <v>0</v>
      </c>
      <c r="M211" s="43">
        <f t="shared" si="8"/>
        <v>0</v>
      </c>
      <c r="N211" s="43">
        <f t="shared" si="8"/>
        <v>0</v>
      </c>
      <c r="O211" s="44">
        <v>1.5</v>
      </c>
      <c r="P211" s="42">
        <v>1.9</v>
      </c>
    </row>
    <row r="212" spans="2:16" ht="13.5" thickBot="1">
      <c r="B212" s="40">
        <v>2</v>
      </c>
      <c r="C212" s="40">
        <v>2.375</v>
      </c>
      <c r="D212" s="41">
        <f t="shared" si="8"/>
        <v>0.9805045761701388</v>
      </c>
      <c r="E212" s="41">
        <f t="shared" si="8"/>
        <v>1.013127582234193</v>
      </c>
      <c r="F212" s="41">
        <f t="shared" si="8"/>
        <v>1.1615013827958718</v>
      </c>
      <c r="G212" s="41">
        <f t="shared" si="8"/>
        <v>1.2853800098137549</v>
      </c>
      <c r="H212" s="41">
        <f t="shared" si="8"/>
        <v>1.3934060948517775</v>
      </c>
      <c r="I212" s="41">
        <f t="shared" si="8"/>
        <v>1.4574944900827307</v>
      </c>
      <c r="J212" s="41">
        <f t="shared" si="8"/>
        <v>1.4943557358926034</v>
      </c>
      <c r="K212" s="41">
        <f t="shared" si="8"/>
        <v>0</v>
      </c>
      <c r="L212" s="41">
        <f t="shared" si="8"/>
        <v>0</v>
      </c>
      <c r="M212" s="41">
        <f t="shared" si="8"/>
        <v>0</v>
      </c>
      <c r="N212" s="41">
        <f t="shared" si="8"/>
        <v>0</v>
      </c>
      <c r="O212" s="40">
        <v>2</v>
      </c>
      <c r="P212" s="40">
        <v>2.375</v>
      </c>
    </row>
    <row r="213" spans="2:16" ht="13.5" thickBot="1">
      <c r="B213" s="42">
        <v>3</v>
      </c>
      <c r="C213" s="42">
        <v>3.5</v>
      </c>
      <c r="D213" s="43">
        <f t="shared" si="8"/>
        <v>2.1279722374169143</v>
      </c>
      <c r="E213" s="43">
        <f t="shared" si="8"/>
        <v>2.2000727034784107</v>
      </c>
      <c r="F213" s="43">
        <f t="shared" si="8"/>
        <v>2.5226801041819753</v>
      </c>
      <c r="G213" s="43">
        <f t="shared" si="8"/>
        <v>2.7927494024837265</v>
      </c>
      <c r="H213" s="43">
        <f t="shared" si="8"/>
        <v>3.0276189756985805</v>
      </c>
      <c r="I213" s="43">
        <f t="shared" si="8"/>
        <v>3.16312143826613</v>
      </c>
      <c r="J213" s="43">
        <f t="shared" si="8"/>
        <v>3.246687759218387</v>
      </c>
      <c r="K213" s="43">
        <f t="shared" si="8"/>
        <v>0</v>
      </c>
      <c r="L213" s="43">
        <f t="shared" si="8"/>
        <v>0</v>
      </c>
      <c r="M213" s="43">
        <f t="shared" si="8"/>
        <v>0</v>
      </c>
      <c r="N213" s="43">
        <f t="shared" si="8"/>
        <v>0</v>
      </c>
      <c r="O213" s="42">
        <v>3</v>
      </c>
      <c r="P213" s="42">
        <v>3.5</v>
      </c>
    </row>
    <row r="214" spans="2:16" ht="13.5" thickBot="1">
      <c r="B214" s="40">
        <v>4</v>
      </c>
      <c r="C214" s="40">
        <v>4.5</v>
      </c>
      <c r="D214" s="41">
        <f t="shared" si="8"/>
        <v>3.5170430569888467</v>
      </c>
      <c r="E214" s="41">
        <f t="shared" si="8"/>
        <v>3.636219035599817</v>
      </c>
      <c r="F214" s="41">
        <f t="shared" si="8"/>
        <v>4.170825585337152</v>
      </c>
      <c r="G214" s="41">
        <f t="shared" si="8"/>
        <v>4.615869358594968</v>
      </c>
      <c r="H214" s="41">
        <f t="shared" si="8"/>
        <v>5.004839531256837</v>
      </c>
      <c r="I214" s="41">
        <f t="shared" si="8"/>
        <v>5.2318836142469225</v>
      </c>
      <c r="J214" s="41">
        <f t="shared" si="8"/>
        <v>5.366201221872679</v>
      </c>
      <c r="K214" s="41">
        <f t="shared" si="8"/>
        <v>5.518658005325734</v>
      </c>
      <c r="L214" s="41">
        <f t="shared" si="8"/>
        <v>5.645487874480247</v>
      </c>
      <c r="M214" s="41">
        <f t="shared" si="8"/>
        <v>5.875149533560135</v>
      </c>
      <c r="N214" s="41">
        <f t="shared" si="8"/>
        <v>6.07482482929702</v>
      </c>
      <c r="O214" s="40">
        <v>4</v>
      </c>
      <c r="P214" s="40">
        <v>4.5</v>
      </c>
    </row>
    <row r="215" spans="2:16" ht="13.5" thickBot="1">
      <c r="B215" s="42">
        <v>5</v>
      </c>
      <c r="C215" s="42">
        <v>5.375</v>
      </c>
      <c r="D215" s="43">
        <f t="shared" si="8"/>
        <v>5.017901876038996</v>
      </c>
      <c r="E215" s="43">
        <f t="shared" si="8"/>
        <v>5.186603429314713</v>
      </c>
      <c r="F215" s="43">
        <f t="shared" si="8"/>
        <v>5.951771855507254</v>
      </c>
      <c r="G215" s="43">
        <f t="shared" si="8"/>
        <v>6.582621312171807</v>
      </c>
      <c r="H215" s="43">
        <f t="shared" si="8"/>
        <v>7.138833078916745</v>
      </c>
      <c r="I215" s="43">
        <f t="shared" si="8"/>
        <v>7.460419052946349</v>
      </c>
      <c r="J215" s="43">
        <f t="shared" si="8"/>
        <v>7.659354835771287</v>
      </c>
      <c r="K215" s="43">
        <f t="shared" si="8"/>
        <v>7.874001522743962</v>
      </c>
      <c r="L215" s="43">
        <f t="shared" si="8"/>
        <v>8.05182782097372</v>
      </c>
      <c r="M215" s="43">
        <f t="shared" si="8"/>
        <v>8.379621345376542</v>
      </c>
      <c r="N215" s="43">
        <f t="shared" si="8"/>
        <v>8.665792413766598</v>
      </c>
      <c r="O215" s="42">
        <v>5</v>
      </c>
      <c r="P215" s="42">
        <v>5.375</v>
      </c>
    </row>
    <row r="216" spans="2:16" ht="13.5" thickBot="1">
      <c r="B216" s="40">
        <v>5</v>
      </c>
      <c r="C216" s="40">
        <v>5.563</v>
      </c>
      <c r="D216" s="41">
        <f t="shared" si="8"/>
        <v>5.374314413943944</v>
      </c>
      <c r="E216" s="41">
        <f t="shared" si="8"/>
        <v>5.55435516520285</v>
      </c>
      <c r="F216" s="41">
        <f t="shared" si="8"/>
        <v>6.374699698420485</v>
      </c>
      <c r="G216" s="41">
        <f t="shared" si="8"/>
        <v>7.051793907273026</v>
      </c>
      <c r="H216" s="41">
        <f t="shared" si="8"/>
        <v>7.646441278807965</v>
      </c>
      <c r="I216" s="41">
        <f t="shared" si="8"/>
        <v>7.992331760068892</v>
      </c>
      <c r="J216" s="41">
        <f t="shared" si="8"/>
        <v>8.20487566999544</v>
      </c>
      <c r="K216" s="41">
        <f t="shared" si="8"/>
        <v>8.433759682900886</v>
      </c>
      <c r="L216" s="41">
        <f t="shared" si="8"/>
        <v>8.624616661685916</v>
      </c>
      <c r="M216" s="41">
        <f t="shared" si="8"/>
        <v>8.977736119994018</v>
      </c>
      <c r="N216" s="41">
        <f t="shared" si="8"/>
        <v>9.280969099545908</v>
      </c>
      <c r="O216" s="40">
        <v>5</v>
      </c>
      <c r="P216" s="40">
        <v>5.563</v>
      </c>
    </row>
    <row r="217" spans="2:16" ht="13.5" thickBot="1">
      <c r="B217" s="42">
        <v>6</v>
      </c>
      <c r="C217" s="42">
        <v>6.625</v>
      </c>
      <c r="D217" s="43">
        <f t="shared" si="8"/>
        <v>7.6270913718964675</v>
      </c>
      <c r="E217" s="43">
        <f t="shared" si="8"/>
        <v>7.874001522743962</v>
      </c>
      <c r="F217" s="43">
        <f t="shared" si="8"/>
        <v>9.040786745724231</v>
      </c>
      <c r="G217" s="43">
        <f t="shared" si="8"/>
        <v>10.005637277164812</v>
      </c>
      <c r="H217" s="43">
        <f t="shared" si="8"/>
        <v>10.841916066496225</v>
      </c>
      <c r="I217" s="43">
        <f t="shared" si="8"/>
        <v>11.339348132910336</v>
      </c>
      <c r="J217" s="43">
        <f t="shared" si="8"/>
        <v>11.632015474946781</v>
      </c>
      <c r="K217" s="43">
        <f t="shared" si="8"/>
        <v>11.960677892973584</v>
      </c>
      <c r="L217" s="43">
        <f t="shared" si="8"/>
        <v>12.236700065931172</v>
      </c>
      <c r="M217" s="43">
        <f t="shared" si="8"/>
        <v>12.731479146797454</v>
      </c>
      <c r="N217" s="43">
        <f t="shared" si="8"/>
        <v>13.159751094068845</v>
      </c>
      <c r="O217" s="42">
        <v>6</v>
      </c>
      <c r="P217" s="42">
        <v>6.625</v>
      </c>
    </row>
    <row r="218" spans="2:16" ht="13.5" thickBot="1">
      <c r="B218" s="40">
        <v>7</v>
      </c>
      <c r="C218" s="40">
        <v>7.125</v>
      </c>
      <c r="D218" s="41">
        <f t="shared" si="8"/>
        <v>8.81760910317064</v>
      </c>
      <c r="E218" s="41">
        <f t="shared" si="8"/>
        <v>9.111101757959645</v>
      </c>
      <c r="F218" s="41">
        <f t="shared" si="8"/>
        <v>10.453512445162847</v>
      </c>
      <c r="G218" s="41">
        <f t="shared" si="8"/>
        <v>11.568420088323794</v>
      </c>
      <c r="H218" s="41">
        <f t="shared" si="8"/>
        <v>12.540654853665993</v>
      </c>
      <c r="I218" s="41">
        <f t="shared" si="8"/>
        <v>13.108998445493118</v>
      </c>
      <c r="J218" s="41">
        <f t="shared" si="8"/>
        <v>13.45776254046345</v>
      </c>
      <c r="K218" s="41">
        <f t="shared" si="8"/>
        <v>13.837139473803486</v>
      </c>
      <c r="L218" s="41">
        <f t="shared" si="8"/>
        <v>14.151461061327886</v>
      </c>
      <c r="M218" s="41">
        <f t="shared" si="8"/>
        <v>14.727927038066337</v>
      </c>
      <c r="N218" s="41">
        <f t="shared" si="8"/>
        <v>15.224694496191262</v>
      </c>
      <c r="O218" s="40">
        <v>7</v>
      </c>
      <c r="P218" s="40">
        <v>7.125</v>
      </c>
    </row>
    <row r="219" spans="2:16" ht="13.5" thickBot="1">
      <c r="B219" s="42">
        <v>8</v>
      </c>
      <c r="C219" s="42">
        <v>8.625</v>
      </c>
      <c r="D219" s="43">
        <f t="shared" si="8"/>
        <v>12.923744332490314</v>
      </c>
      <c r="E219" s="43">
        <f t="shared" si="8"/>
        <v>13.346683070621403</v>
      </c>
      <c r="F219" s="43">
        <f t="shared" si="8"/>
        <v>15.325036728836638</v>
      </c>
      <c r="G219" s="43">
        <f t="shared" si="8"/>
        <v>16.9561080417099</v>
      </c>
      <c r="H219" s="43">
        <f t="shared" si="8"/>
        <v>18.37832892350965</v>
      </c>
      <c r="I219" s="43">
        <f t="shared" si="8"/>
        <v>19.21820041092894</v>
      </c>
      <c r="J219" s="43">
        <f t="shared" si="8"/>
        <v>19.72283694015005</v>
      </c>
      <c r="K219" s="43">
        <f t="shared" si="8"/>
        <v>20.276030731548996</v>
      </c>
      <c r="L219" s="43">
        <f t="shared" si="8"/>
        <v>20.73047026830501</v>
      </c>
      <c r="M219" s="43">
        <f t="shared" si="8"/>
        <v>21.578496826289197</v>
      </c>
      <c r="N219" s="43">
        <f t="shared" si="8"/>
        <v>22.311031351199826</v>
      </c>
      <c r="O219" s="42">
        <v>8</v>
      </c>
      <c r="P219" s="42">
        <v>8.625</v>
      </c>
    </row>
    <row r="220" spans="2:16" ht="13.5" thickBot="1">
      <c r="B220" s="40">
        <v>10</v>
      </c>
      <c r="C220" s="40">
        <v>10.75</v>
      </c>
      <c r="D220" s="41">
        <f t="shared" si="8"/>
        <v>20.071607504155985</v>
      </c>
      <c r="E220" s="41">
        <f t="shared" si="8"/>
        <v>20.73578407033851</v>
      </c>
      <c r="F220" s="41">
        <f t="shared" si="8"/>
        <v>23.807087422029017</v>
      </c>
      <c r="G220" s="41">
        <f t="shared" si="8"/>
        <v>26.342463178817194</v>
      </c>
      <c r="H220" s="41">
        <f t="shared" si="8"/>
        <v>28.55533231566698</v>
      </c>
      <c r="I220" s="41">
        <f t="shared" si="8"/>
        <v>29.841676211785398</v>
      </c>
      <c r="J220" s="41">
        <f t="shared" si="8"/>
        <v>30.63741934308515</v>
      </c>
      <c r="K220" s="41">
        <f t="shared" si="8"/>
        <v>31.496006090975847</v>
      </c>
      <c r="L220" s="41">
        <f t="shared" si="8"/>
        <v>32.20731128389488</v>
      </c>
      <c r="M220" s="41">
        <f t="shared" si="8"/>
        <v>33.53199953735377</v>
      </c>
      <c r="N220" s="41">
        <f t="shared" si="8"/>
        <v>34.64942942344827</v>
      </c>
      <c r="O220" s="40">
        <v>10</v>
      </c>
      <c r="P220" s="40">
        <v>10.75</v>
      </c>
    </row>
    <row r="221" spans="2:16" ht="13.5" thickBot="1">
      <c r="B221" s="42">
        <v>12</v>
      </c>
      <c r="C221" s="42">
        <v>12.75</v>
      </c>
      <c r="D221" s="43">
        <f t="shared" si="8"/>
        <v>28.244375988557724</v>
      </c>
      <c r="E221" s="43">
        <f t="shared" si="8"/>
        <v>29.169744974294172</v>
      </c>
      <c r="F221" s="43">
        <f t="shared" si="8"/>
        <v>33.47795925679012</v>
      </c>
      <c r="G221" s="43">
        <f t="shared" si="8"/>
        <v>37.05280553020948</v>
      </c>
      <c r="H221" s="43">
        <f t="shared" si="8"/>
        <v>40.17034273887012</v>
      </c>
      <c r="I221" s="43">
        <f t="shared" si="8"/>
        <v>41.980233176700224</v>
      </c>
      <c r="J221" s="43">
        <f t="shared" si="8"/>
        <v>43.091437807692515</v>
      </c>
      <c r="K221" s="43">
        <f t="shared" si="8"/>
        <v>44.31032804816483</v>
      </c>
      <c r="L221" s="43">
        <f t="shared" si="8"/>
        <v>45.310247562078054</v>
      </c>
      <c r="M221" s="43">
        <f t="shared" si="8"/>
        <v>47.16706642701658</v>
      </c>
      <c r="N221" s="43">
        <f t="shared" si="8"/>
        <v>48.75104588451357</v>
      </c>
      <c r="O221" s="42">
        <v>12</v>
      </c>
      <c r="P221" s="42">
        <v>12.75</v>
      </c>
    </row>
    <row r="222" spans="2:16" ht="13.5" thickBot="1">
      <c r="B222" s="40">
        <v>14</v>
      </c>
      <c r="C222" s="40">
        <v>14</v>
      </c>
      <c r="D222" s="41">
        <f t="shared" si="8"/>
        <v>34.04755579867063</v>
      </c>
      <c r="E222" s="41">
        <f t="shared" si="8"/>
        <v>35.17347305947464</v>
      </c>
      <c r="F222" s="41">
        <f t="shared" si="8"/>
        <v>40.362881666911605</v>
      </c>
      <c r="G222" s="41">
        <f t="shared" si="8"/>
        <v>44.66838984967267</v>
      </c>
      <c r="H222" s="41">
        <f t="shared" si="8"/>
        <v>48.425660203256854</v>
      </c>
      <c r="I222" s="41">
        <f t="shared" si="8"/>
        <v>50.626548686172185</v>
      </c>
      <c r="J222" s="41">
        <f t="shared" si="8"/>
        <v>51.94700414749419</v>
      </c>
      <c r="K222" s="41">
        <f t="shared" si="8"/>
        <v>53.42084520959141</v>
      </c>
      <c r="L222" s="41">
        <f t="shared" si="8"/>
        <v>54.621661645543576</v>
      </c>
      <c r="M222" s="41">
        <f t="shared" si="8"/>
        <v>56.86955618399456</v>
      </c>
      <c r="N222" s="41">
        <f t="shared" si="8"/>
        <v>58.76847961833596</v>
      </c>
      <c r="O222" s="40">
        <v>14</v>
      </c>
      <c r="P222" s="40">
        <v>14</v>
      </c>
    </row>
    <row r="223" spans="2:16" ht="13.5" thickBot="1">
      <c r="B223" s="42">
        <v>16</v>
      </c>
      <c r="C223" s="42">
        <v>16</v>
      </c>
      <c r="D223" s="43">
        <f t="shared" si="8"/>
        <v>44.46583004500853</v>
      </c>
      <c r="E223" s="43">
        <f t="shared" si="8"/>
        <v>45.940862771558706</v>
      </c>
      <c r="F223" s="43">
        <f t="shared" si="8"/>
        <v>52.7237078855913</v>
      </c>
      <c r="G223" s="43">
        <f t="shared" si="8"/>
        <v>58.33983995746194</v>
      </c>
      <c r="H223" s="43">
        <f t="shared" si="8"/>
        <v>63.252493688540525</v>
      </c>
      <c r="I223" s="43">
        <f t="shared" si="8"/>
        <v>66.12447175336777</v>
      </c>
      <c r="J223" s="43">
        <f t="shared" si="8"/>
        <v>67.86288139065192</v>
      </c>
      <c r="K223" s="43">
        <f t="shared" si="8"/>
        <v>69.77973562977915</v>
      </c>
      <c r="L223" s="43">
        <f t="shared" si="8"/>
        <v>71.34821119226764</v>
      </c>
      <c r="M223" s="43">
        <f t="shared" si="8"/>
        <v>74.27573035391814</v>
      </c>
      <c r="N223" s="43">
        <f t="shared" si="8"/>
        <v>76.77051597658537</v>
      </c>
      <c r="O223" s="42">
        <v>16</v>
      </c>
      <c r="P223" s="42">
        <v>16</v>
      </c>
    </row>
    <row r="224" spans="2:16" ht="13.5" thickBot="1">
      <c r="B224" s="40">
        <v>18</v>
      </c>
      <c r="C224" s="40">
        <v>18</v>
      </c>
      <c r="D224" s="41">
        <f aca="true" t="shared" si="9" ref="D224:N237">IF(D188&gt;0,(D116/144)*$C$205,0)</f>
        <v>56.29019888881769</v>
      </c>
      <c r="E224" s="41">
        <f t="shared" si="9"/>
        <v>58.14390444525399</v>
      </c>
      <c r="F224" s="41">
        <f t="shared" si="9"/>
        <v>66.73320936539443</v>
      </c>
      <c r="G224" s="41">
        <f t="shared" si="9"/>
        <v>73.85390973751949</v>
      </c>
      <c r="H224" s="41">
        <f t="shared" si="9"/>
        <v>80.05654772938247</v>
      </c>
      <c r="I224" s="41">
        <f t="shared" si="9"/>
        <v>83.68878456285609</v>
      </c>
      <c r="J224" s="41">
        <f t="shared" si="9"/>
        <v>85.88084791930842</v>
      </c>
      <c r="K224" s="41">
        <f t="shared" si="9"/>
        <v>88.32046152065726</v>
      </c>
      <c r="L224" s="41">
        <f t="shared" si="9"/>
        <v>90.30562469003223</v>
      </c>
      <c r="M224" s="41">
        <f t="shared" si="9"/>
        <v>94.00239253696216</v>
      </c>
      <c r="N224" s="41">
        <f t="shared" si="9"/>
        <v>97.15118131613927</v>
      </c>
      <c r="O224" s="40">
        <v>18</v>
      </c>
      <c r="P224" s="40">
        <v>18</v>
      </c>
    </row>
    <row r="225" spans="2:16" ht="13.5" thickBot="1">
      <c r="B225" s="42">
        <v>20</v>
      </c>
      <c r="C225" s="42">
        <v>20</v>
      </c>
      <c r="D225" s="43">
        <f t="shared" si="9"/>
        <v>69.48758717249305</v>
      </c>
      <c r="E225" s="43">
        <f t="shared" si="9"/>
        <v>71.78259808056049</v>
      </c>
      <c r="F225" s="43">
        <f t="shared" si="9"/>
        <v>82.39138610632097</v>
      </c>
      <c r="G225" s="43">
        <f t="shared" si="9"/>
        <v>91.17271379355698</v>
      </c>
      <c r="H225" s="43">
        <f t="shared" si="9"/>
        <v>98.83782232578268</v>
      </c>
      <c r="I225" s="43">
        <f t="shared" si="9"/>
        <v>103.31948711463717</v>
      </c>
      <c r="J225" s="43">
        <f t="shared" si="9"/>
        <v>106.04176080042208</v>
      </c>
      <c r="K225" s="43">
        <f t="shared" si="9"/>
        <v>109.0186516417851</v>
      </c>
      <c r="L225" s="43">
        <f t="shared" si="9"/>
        <v>111.49390213883731</v>
      </c>
      <c r="M225" s="43">
        <f t="shared" si="9"/>
        <v>116.04954273312664</v>
      </c>
      <c r="N225" s="43">
        <f t="shared" si="9"/>
        <v>119.95393121341465</v>
      </c>
      <c r="O225" s="42">
        <v>20</v>
      </c>
      <c r="P225" s="42">
        <v>20</v>
      </c>
    </row>
    <row r="226" spans="2:16" ht="13.5" thickBot="1">
      <c r="B226" s="40">
        <v>22</v>
      </c>
      <c r="C226" s="40">
        <v>22</v>
      </c>
      <c r="D226" s="41">
        <f t="shared" si="9"/>
        <v>84.07356007664356</v>
      </c>
      <c r="E226" s="41">
        <f t="shared" si="9"/>
        <v>86.85694367747818</v>
      </c>
      <c r="F226" s="41">
        <f t="shared" si="9"/>
        <v>99.6982381083709</v>
      </c>
      <c r="G226" s="41">
        <f t="shared" si="9"/>
        <v>110.31408078769284</v>
      </c>
      <c r="H226" s="41">
        <f t="shared" si="9"/>
        <v>119.57079406801223</v>
      </c>
      <c r="I226" s="41">
        <f t="shared" si="9"/>
        <v>125.01657940871091</v>
      </c>
      <c r="J226" s="41">
        <f t="shared" si="9"/>
        <v>128.29995545215573</v>
      </c>
      <c r="K226" s="41">
        <f t="shared" si="9"/>
        <v>131.9206106690489</v>
      </c>
      <c r="L226" s="41">
        <f t="shared" si="9"/>
        <v>134.88593487475597</v>
      </c>
      <c r="M226" s="41">
        <f t="shared" si="9"/>
        <v>140.4171809424116</v>
      </c>
      <c r="N226" s="41">
        <f t="shared" si="9"/>
        <v>145.1301975110158</v>
      </c>
      <c r="O226" s="40">
        <v>22</v>
      </c>
      <c r="P226" s="40">
        <v>22</v>
      </c>
    </row>
    <row r="227" spans="2:16" ht="13.5" thickBot="1">
      <c r="B227" s="42">
        <v>24</v>
      </c>
      <c r="C227" s="42">
        <v>24</v>
      </c>
      <c r="D227" s="43">
        <f t="shared" si="9"/>
        <v>100.04811760126917</v>
      </c>
      <c r="E227" s="43">
        <f t="shared" si="9"/>
        <v>103.3669412360071</v>
      </c>
      <c r="F227" s="43">
        <f t="shared" si="9"/>
        <v>118.62834274258047</v>
      </c>
      <c r="G227" s="43">
        <f t="shared" si="9"/>
        <v>131.27801071992704</v>
      </c>
      <c r="H227" s="43">
        <f t="shared" si="9"/>
        <v>142.30418909412566</v>
      </c>
      <c r="I227" s="43">
        <f t="shared" si="9"/>
        <v>148.78006144507748</v>
      </c>
      <c r="J227" s="43">
        <f t="shared" si="9"/>
        <v>152.67706296765942</v>
      </c>
      <c r="K227" s="43">
        <f t="shared" si="9"/>
        <v>157.00440516700306</v>
      </c>
      <c r="L227" s="43">
        <f t="shared" si="9"/>
        <v>160.5334751826022</v>
      </c>
      <c r="M227" s="43">
        <f t="shared" si="9"/>
        <v>167.105307164817</v>
      </c>
      <c r="N227" s="43">
        <f t="shared" si="9"/>
        <v>172.73366094731713</v>
      </c>
      <c r="O227" s="42">
        <v>24</v>
      </c>
      <c r="P227" s="42">
        <v>24</v>
      </c>
    </row>
    <row r="228" spans="2:16" ht="13.5" thickBot="1">
      <c r="B228" s="40">
        <v>26</v>
      </c>
      <c r="C228" s="40">
        <v>26</v>
      </c>
      <c r="D228" s="41">
        <f t="shared" si="9"/>
        <v>0</v>
      </c>
      <c r="E228" s="41">
        <f t="shared" si="9"/>
        <v>121.31259075614723</v>
      </c>
      <c r="F228" s="41">
        <f t="shared" si="9"/>
        <v>139.2304261470043</v>
      </c>
      <c r="G228" s="41">
        <f t="shared" si="9"/>
        <v>154.06450359025968</v>
      </c>
      <c r="H228" s="41">
        <f t="shared" si="9"/>
        <v>167.01480467579742</v>
      </c>
      <c r="I228" s="41">
        <f t="shared" si="9"/>
        <v>174.6099332237368</v>
      </c>
      <c r="J228" s="41">
        <f t="shared" si="9"/>
        <v>179.20432674603617</v>
      </c>
      <c r="K228" s="41">
        <f t="shared" si="9"/>
        <v>184.27003513564762</v>
      </c>
      <c r="L228" s="41">
        <f t="shared" si="9"/>
        <v>188.41187944148896</v>
      </c>
      <c r="M228" s="41">
        <f t="shared" si="9"/>
        <v>196.11392140034283</v>
      </c>
      <c r="N228" s="41">
        <f t="shared" si="9"/>
        <v>202.70552820296544</v>
      </c>
      <c r="O228" s="40">
        <v>26</v>
      </c>
      <c r="P228" s="40">
        <v>26</v>
      </c>
    </row>
    <row r="229" spans="2:16" ht="13.5" thickBot="1">
      <c r="B229" s="42">
        <v>28</v>
      </c>
      <c r="C229" s="42">
        <v>28</v>
      </c>
      <c r="D229" s="43">
        <f t="shared" si="9"/>
        <v>0</v>
      </c>
      <c r="E229" s="43">
        <f t="shared" si="9"/>
        <v>0</v>
      </c>
      <c r="F229" s="43">
        <f t="shared" si="9"/>
        <v>161.4811848125515</v>
      </c>
      <c r="G229" s="43">
        <f t="shared" si="9"/>
        <v>178.70475921692238</v>
      </c>
      <c r="H229" s="43">
        <f t="shared" si="9"/>
        <v>193.70264081302741</v>
      </c>
      <c r="I229" s="43">
        <f t="shared" si="9"/>
        <v>202.50619474468874</v>
      </c>
      <c r="J229" s="43">
        <f t="shared" si="9"/>
        <v>207.821662384617</v>
      </c>
      <c r="K229" s="43">
        <f t="shared" si="9"/>
        <v>213.68338083836565</v>
      </c>
      <c r="L229" s="43">
        <f t="shared" si="9"/>
        <v>218.5211476514162</v>
      </c>
      <c r="M229" s="43">
        <f t="shared" si="9"/>
        <v>227.44302364898914</v>
      </c>
      <c r="N229" s="43">
        <f t="shared" si="9"/>
        <v>235.07391847334384</v>
      </c>
      <c r="O229" s="42">
        <v>28</v>
      </c>
      <c r="P229" s="42">
        <v>28</v>
      </c>
    </row>
    <row r="230" spans="2:16" ht="13.5" thickBot="1">
      <c r="B230" s="40">
        <v>30</v>
      </c>
      <c r="C230" s="40">
        <v>30</v>
      </c>
      <c r="D230" s="41">
        <f t="shared" si="9"/>
        <v>0</v>
      </c>
      <c r="E230" s="41">
        <f t="shared" si="9"/>
        <v>0</v>
      </c>
      <c r="F230" s="41">
        <f t="shared" si="9"/>
        <v>185.38061873922214</v>
      </c>
      <c r="G230" s="41">
        <f t="shared" si="9"/>
        <v>205.1386060355032</v>
      </c>
      <c r="H230" s="41">
        <f t="shared" si="9"/>
        <v>222.36769750581567</v>
      </c>
      <c r="I230" s="41">
        <f t="shared" si="9"/>
        <v>232.4688460079335</v>
      </c>
      <c r="J230" s="41">
        <f t="shared" si="9"/>
        <v>238.55791088696785</v>
      </c>
      <c r="K230" s="41">
        <f t="shared" si="9"/>
        <v>245.31024394339588</v>
      </c>
      <c r="L230" s="41">
        <f t="shared" si="9"/>
        <v>250.82431370010218</v>
      </c>
      <c r="M230" s="41">
        <f t="shared" si="9"/>
        <v>261.09261391075586</v>
      </c>
      <c r="N230" s="41">
        <f t="shared" si="9"/>
        <v>269.8771733919883</v>
      </c>
      <c r="O230" s="40">
        <v>30</v>
      </c>
      <c r="P230" s="40">
        <v>30</v>
      </c>
    </row>
    <row r="231" spans="2:16" ht="13.5" thickBot="1">
      <c r="B231" s="42">
        <v>32</v>
      </c>
      <c r="C231" s="42">
        <v>32</v>
      </c>
      <c r="D231" s="43">
        <f t="shared" si="9"/>
        <v>0</v>
      </c>
      <c r="E231" s="43">
        <f t="shared" si="9"/>
        <v>0</v>
      </c>
      <c r="F231" s="43">
        <f t="shared" si="9"/>
        <v>210.8948315423652</v>
      </c>
      <c r="G231" s="43">
        <f t="shared" si="9"/>
        <v>233.39501579218242</v>
      </c>
      <c r="H231" s="43">
        <f t="shared" si="9"/>
        <v>253.0099747541621</v>
      </c>
      <c r="I231" s="43">
        <f t="shared" si="9"/>
        <v>264.4599294363645</v>
      </c>
      <c r="J231" s="43">
        <f t="shared" si="9"/>
        <v>271.4515255626077</v>
      </c>
      <c r="K231" s="43">
        <f t="shared" si="9"/>
        <v>279.1189425191166</v>
      </c>
      <c r="L231" s="43">
        <f t="shared" si="9"/>
        <v>285.39284476907056</v>
      </c>
      <c r="M231" s="43">
        <f t="shared" si="9"/>
        <v>297.06269218564313</v>
      </c>
      <c r="N231" s="43">
        <f t="shared" si="9"/>
        <v>307.04116462041395</v>
      </c>
      <c r="O231" s="42">
        <v>32</v>
      </c>
      <c r="P231" s="42">
        <v>32</v>
      </c>
    </row>
    <row r="232" spans="2:16" ht="13.5" thickBot="1">
      <c r="B232" s="40">
        <v>34</v>
      </c>
      <c r="C232" s="40">
        <v>34</v>
      </c>
      <c r="D232" s="41">
        <f t="shared" si="9"/>
        <v>0</v>
      </c>
      <c r="E232" s="41">
        <f t="shared" si="9"/>
        <v>0</v>
      </c>
      <c r="F232" s="41">
        <f t="shared" si="9"/>
        <v>0</v>
      </c>
      <c r="G232" s="41">
        <f t="shared" si="9"/>
        <v>263.47398848695997</v>
      </c>
      <c r="H232" s="41">
        <f t="shared" si="9"/>
        <v>285.59002778372303</v>
      </c>
      <c r="I232" s="41">
        <f t="shared" si="9"/>
        <v>298.5529877505067</v>
      </c>
      <c r="J232" s="41">
        <f t="shared" si="9"/>
        <v>306.4280021880357</v>
      </c>
      <c r="K232" s="41">
        <f t="shared" si="9"/>
        <v>315.1094765655276</v>
      </c>
      <c r="L232" s="41">
        <f t="shared" si="9"/>
        <v>322.1922397890795</v>
      </c>
      <c r="M232" s="41">
        <f t="shared" si="9"/>
        <v>335.3532584736507</v>
      </c>
      <c r="N232" s="41">
        <f t="shared" si="9"/>
        <v>346.6451330780843</v>
      </c>
      <c r="O232" s="40">
        <v>34</v>
      </c>
      <c r="P232" s="40">
        <v>34</v>
      </c>
    </row>
    <row r="233" spans="2:16" ht="13.5" thickBot="1">
      <c r="B233" s="42">
        <v>36</v>
      </c>
      <c r="C233" s="42">
        <v>36</v>
      </c>
      <c r="D233" s="43">
        <f t="shared" si="9"/>
        <v>0</v>
      </c>
      <c r="E233" s="43">
        <f t="shared" si="9"/>
        <v>0</v>
      </c>
      <c r="F233" s="43">
        <f t="shared" si="9"/>
        <v>0</v>
      </c>
      <c r="G233" s="43">
        <f t="shared" si="9"/>
        <v>295.375524119836</v>
      </c>
      <c r="H233" s="43">
        <f t="shared" si="9"/>
        <v>320.1844254617828</v>
      </c>
      <c r="I233" s="43">
        <f t="shared" si="9"/>
        <v>334.71243580694164</v>
      </c>
      <c r="J233" s="43">
        <f t="shared" si="9"/>
        <v>343.5233916772337</v>
      </c>
      <c r="K233" s="43">
        <f t="shared" si="9"/>
        <v>353.23797784983583</v>
      </c>
      <c r="L233" s="43">
        <f t="shared" si="9"/>
        <v>361.22249876012893</v>
      </c>
      <c r="M233" s="43">
        <f t="shared" si="9"/>
        <v>375.9643127747787</v>
      </c>
      <c r="N233" s="43">
        <f t="shared" si="9"/>
        <v>388.6047252645571</v>
      </c>
      <c r="O233" s="42">
        <v>36</v>
      </c>
      <c r="P233" s="42">
        <v>36</v>
      </c>
    </row>
    <row r="234" spans="2:16" ht="13.5" thickBot="1">
      <c r="B234" s="40">
        <v>42</v>
      </c>
      <c r="C234" s="40">
        <v>42</v>
      </c>
      <c r="D234" s="41">
        <f t="shared" si="9"/>
        <v>0</v>
      </c>
      <c r="E234" s="41">
        <f t="shared" si="9"/>
        <v>0</v>
      </c>
      <c r="F234" s="41">
        <f t="shared" si="9"/>
        <v>0</v>
      </c>
      <c r="G234" s="41">
        <f t="shared" si="9"/>
        <v>0</v>
      </c>
      <c r="H234" s="41">
        <f t="shared" si="9"/>
        <v>435.83094182931166</v>
      </c>
      <c r="I234" s="41">
        <f t="shared" si="9"/>
        <v>455.58911843000294</v>
      </c>
      <c r="J234" s="41">
        <f t="shared" si="9"/>
        <v>467.5735053384569</v>
      </c>
      <c r="K234" s="41">
        <f t="shared" si="9"/>
        <v>480.78760688632286</v>
      </c>
      <c r="L234" s="41">
        <f t="shared" si="9"/>
        <v>491.64670573280387</v>
      </c>
      <c r="M234" s="41">
        <f t="shared" si="9"/>
        <v>511.7732033445164</v>
      </c>
      <c r="N234" s="41">
        <f t="shared" si="9"/>
        <v>528.9699959414959</v>
      </c>
      <c r="O234" s="40">
        <v>42</v>
      </c>
      <c r="P234" s="40">
        <v>42</v>
      </c>
    </row>
    <row r="235" spans="2:16" ht="13.5" thickBot="1">
      <c r="B235" s="42">
        <v>48</v>
      </c>
      <c r="C235" s="42">
        <v>48</v>
      </c>
      <c r="D235" s="43">
        <f t="shared" si="9"/>
        <v>0</v>
      </c>
      <c r="E235" s="43">
        <f t="shared" si="9"/>
        <v>0</v>
      </c>
      <c r="F235" s="43">
        <f t="shared" si="9"/>
        <v>0</v>
      </c>
      <c r="G235" s="43">
        <f t="shared" si="9"/>
        <v>0</v>
      </c>
      <c r="H235" s="43">
        <f t="shared" si="9"/>
        <v>569.2167563765026</v>
      </c>
      <c r="I235" s="43">
        <f t="shared" si="9"/>
        <v>595.0633087336988</v>
      </c>
      <c r="J235" s="43">
        <f t="shared" si="9"/>
        <v>610.7082518706377</v>
      </c>
      <c r="K235" s="43">
        <f t="shared" si="9"/>
        <v>628.0176206680122</v>
      </c>
      <c r="L235" s="43">
        <f t="shared" si="9"/>
        <v>642.1339007304088</v>
      </c>
      <c r="M235" s="43">
        <f t="shared" si="9"/>
        <v>668.421228659268</v>
      </c>
      <c r="N235" s="43">
        <f t="shared" si="9"/>
        <v>690.8732941794259</v>
      </c>
      <c r="O235" s="42">
        <v>48</v>
      </c>
      <c r="P235" s="42">
        <v>48</v>
      </c>
    </row>
    <row r="236" spans="2:16" ht="13.5" thickBot="1">
      <c r="B236" s="40">
        <v>54</v>
      </c>
      <c r="C236" s="40">
        <v>54</v>
      </c>
      <c r="D236" s="41">
        <f t="shared" si="9"/>
        <v>0</v>
      </c>
      <c r="E236" s="41">
        <f t="shared" si="9"/>
        <v>0</v>
      </c>
      <c r="F236" s="41">
        <f t="shared" si="9"/>
        <v>0</v>
      </c>
      <c r="G236" s="41">
        <f t="shared" si="9"/>
        <v>0</v>
      </c>
      <c r="H236" s="41">
        <f t="shared" si="9"/>
        <v>0</v>
      </c>
      <c r="I236" s="41">
        <f t="shared" si="9"/>
        <v>753.1350067180294</v>
      </c>
      <c r="J236" s="41">
        <f t="shared" si="9"/>
        <v>772.9925218294212</v>
      </c>
      <c r="K236" s="41">
        <f t="shared" si="9"/>
        <v>794.8183506557743</v>
      </c>
      <c r="L236" s="41">
        <f t="shared" si="9"/>
        <v>812.7506222102901</v>
      </c>
      <c r="M236" s="41">
        <f t="shared" si="9"/>
        <v>845.9536460921038</v>
      </c>
      <c r="N236" s="41">
        <f t="shared" si="9"/>
        <v>874.3606318452537</v>
      </c>
      <c r="O236" s="40">
        <v>54</v>
      </c>
      <c r="P236" s="40">
        <v>54</v>
      </c>
    </row>
    <row r="237" spans="2:16" ht="13.5" thickBot="1">
      <c r="B237" s="42">
        <v>63</v>
      </c>
      <c r="C237" s="42">
        <v>62.99</v>
      </c>
      <c r="D237" s="43">
        <f t="shared" si="9"/>
        <v>0</v>
      </c>
      <c r="E237" s="43">
        <f t="shared" si="9"/>
        <v>0</v>
      </c>
      <c r="F237" s="43">
        <f t="shared" si="9"/>
        <v>0</v>
      </c>
      <c r="G237" s="43">
        <f t="shared" si="9"/>
        <v>0</v>
      </c>
      <c r="H237" s="43">
        <f t="shared" si="9"/>
        <v>0</v>
      </c>
      <c r="I237" s="43">
        <f t="shared" si="9"/>
        <v>0</v>
      </c>
      <c r="J237" s="43">
        <f t="shared" si="9"/>
        <v>0</v>
      </c>
      <c r="K237" s="43">
        <f t="shared" si="9"/>
        <v>0</v>
      </c>
      <c r="L237" s="43">
        <f t="shared" si="9"/>
        <v>1105.8169798102597</v>
      </c>
      <c r="M237" s="43">
        <f t="shared" si="9"/>
        <v>1151.0541408890606</v>
      </c>
      <c r="N237" s="43">
        <f t="shared" si="9"/>
        <v>1189.7799193781136</v>
      </c>
      <c r="O237" s="42">
        <v>63</v>
      </c>
      <c r="P237" s="42">
        <v>62.99</v>
      </c>
    </row>
    <row r="238" spans="4:14" ht="12.75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0.7109375" style="0" customWidth="1"/>
    <col min="3" max="3" width="16.421875" style="0" customWidth="1"/>
    <col min="4" max="4" width="7.28125" style="0" customWidth="1"/>
    <col min="5" max="5" width="9.28125" style="0" customWidth="1"/>
  </cols>
  <sheetData>
    <row r="1" spans="2:7" ht="13.5" thickBot="1">
      <c r="B1" s="26"/>
      <c r="C1" s="26"/>
      <c r="D1" s="26"/>
      <c r="E1" s="26"/>
      <c r="F1" s="26"/>
      <c r="G1" s="26"/>
    </row>
    <row r="2" spans="2:9" ht="30.75" thickTop="1">
      <c r="B2" s="69"/>
      <c r="C2" s="71" t="s">
        <v>286</v>
      </c>
      <c r="D2" s="70"/>
      <c r="E2" s="70"/>
      <c r="F2" s="70"/>
      <c r="G2" s="70"/>
      <c r="H2" s="70"/>
      <c r="I2" s="72"/>
    </row>
    <row r="3" spans="2:9" ht="26.25" thickBot="1">
      <c r="B3" s="73"/>
      <c r="C3" s="75" t="s">
        <v>287</v>
      </c>
      <c r="D3" s="74"/>
      <c r="E3" s="74"/>
      <c r="F3" s="74"/>
      <c r="G3" s="74"/>
      <c r="H3" s="74"/>
      <c r="I3" s="76"/>
    </row>
    <row r="4" spans="2:7" ht="13.5" thickTop="1">
      <c r="B4" s="26"/>
      <c r="C4" s="26"/>
      <c r="D4" s="26"/>
      <c r="E4" s="26"/>
      <c r="F4" s="26"/>
      <c r="G4" s="26"/>
    </row>
    <row r="5" spans="2:5" ht="12.75">
      <c r="B5" s="26" t="s">
        <v>62</v>
      </c>
      <c r="C5" s="26"/>
      <c r="D5" s="26" t="s">
        <v>63</v>
      </c>
      <c r="E5" s="31" t="s">
        <v>283</v>
      </c>
    </row>
    <row r="7" spans="2:8" ht="12.75">
      <c r="B7" s="26" t="s">
        <v>277</v>
      </c>
      <c r="C7" s="26"/>
      <c r="D7" s="26"/>
      <c r="E7" s="27" t="s">
        <v>284</v>
      </c>
      <c r="F7" s="27" t="s">
        <v>285</v>
      </c>
      <c r="G7" s="26"/>
      <c r="H7" s="26"/>
    </row>
    <row r="8" spans="2:10" ht="12.75">
      <c r="B8" s="48" t="s">
        <v>76</v>
      </c>
      <c r="C8" s="26" t="s">
        <v>72</v>
      </c>
      <c r="D8" s="26" t="s">
        <v>33</v>
      </c>
      <c r="E8" s="34">
        <f>INDEX(E15:E45,MATCH(0.3586*E5^0.478,E15:E45)+1)</f>
        <v>12</v>
      </c>
      <c r="F8" s="34">
        <f>INDEX(F15:F45,MATCH(0.3586*E5^0.478,F15:F45)+1)</f>
        <v>12</v>
      </c>
      <c r="H8" s="26"/>
      <c r="J8" s="49"/>
    </row>
    <row r="9" spans="2:8" ht="12.75">
      <c r="B9" s="48" t="s">
        <v>77</v>
      </c>
      <c r="C9" s="26" t="s">
        <v>73</v>
      </c>
      <c r="D9" s="26" t="s">
        <v>33</v>
      </c>
      <c r="E9" s="34">
        <f>INDEX(E15:E45,MATCH(0.256*E5^0.43,E15:E45)+1)</f>
        <v>6</v>
      </c>
      <c r="F9" s="34">
        <f>INDEX(F15:F45,MATCH(0.256*E5^0.43,F15:F45)+1)</f>
        <v>6</v>
      </c>
      <c r="H9" s="26"/>
    </row>
    <row r="10" spans="2:8" ht="12.75">
      <c r="B10" s="48" t="s">
        <v>78</v>
      </c>
      <c r="C10" s="26" t="s">
        <v>74</v>
      </c>
      <c r="D10" s="26" t="s">
        <v>33</v>
      </c>
      <c r="E10" s="34">
        <f>INDEX(E15:E45,MATCH(0.4803*E5^0.41,E15:E45)+1)</f>
        <v>10</v>
      </c>
      <c r="F10" s="34">
        <f>INDEX(F15:F45,MATCH(0.4803*E5^0.41,F15:F45)+1)</f>
        <v>10</v>
      </c>
      <c r="H10" s="26"/>
    </row>
    <row r="11" spans="2:8" ht="12.75">
      <c r="B11" s="48" t="s">
        <v>79</v>
      </c>
      <c r="C11" s="26" t="s">
        <v>75</v>
      </c>
      <c r="D11" s="26" t="s">
        <v>33</v>
      </c>
      <c r="E11" s="34">
        <f>INDEX(E15:E45,MATCH(0.4138*E5^0.41,E15:E45)+1)</f>
        <v>10</v>
      </c>
      <c r="F11" s="34">
        <f>INDEX(F15:F45,MATCH(0.4138*E5^0.41,F15:F45)+1)</f>
        <v>10</v>
      </c>
      <c r="H11" s="26"/>
    </row>
    <row r="13" spans="5:6" ht="12.75">
      <c r="E13" s="26" t="s">
        <v>0</v>
      </c>
      <c r="F13" s="26" t="s">
        <v>0</v>
      </c>
    </row>
    <row r="14" spans="5:6" ht="12.75">
      <c r="E14" s="26" t="s">
        <v>2</v>
      </c>
      <c r="F14" s="26" t="s">
        <v>2</v>
      </c>
    </row>
    <row r="15" spans="5:6" ht="12.75">
      <c r="E15" s="34">
        <v>0.125</v>
      </c>
      <c r="F15" s="34">
        <v>0.75</v>
      </c>
    </row>
    <row r="16" spans="5:6" ht="12.75">
      <c r="E16" s="34">
        <v>0.25</v>
      </c>
      <c r="F16" s="34">
        <v>1</v>
      </c>
    </row>
    <row r="17" spans="5:6" ht="12.75">
      <c r="E17" s="34">
        <v>0.375</v>
      </c>
      <c r="F17" s="34">
        <v>1.25</v>
      </c>
    </row>
    <row r="18" spans="5:6" ht="12.75">
      <c r="E18" s="34">
        <v>0.5</v>
      </c>
      <c r="F18" s="34">
        <v>1.5</v>
      </c>
    </row>
    <row r="19" spans="5:6" ht="12.75">
      <c r="E19" s="34">
        <v>0.75</v>
      </c>
      <c r="F19" s="34">
        <v>2</v>
      </c>
    </row>
    <row r="20" spans="5:6" ht="12.75">
      <c r="E20" s="34">
        <v>1</v>
      </c>
      <c r="F20" s="34">
        <v>3</v>
      </c>
    </row>
    <row r="21" spans="5:6" ht="12.75">
      <c r="E21" s="34">
        <v>1.25</v>
      </c>
      <c r="F21" s="34">
        <v>4</v>
      </c>
    </row>
    <row r="22" spans="5:6" ht="12.75">
      <c r="E22" s="34">
        <v>1.5</v>
      </c>
      <c r="F22" s="34">
        <v>5</v>
      </c>
    </row>
    <row r="23" spans="5:6" ht="12.75">
      <c r="E23" s="34">
        <v>2</v>
      </c>
      <c r="F23" s="34">
        <v>5</v>
      </c>
    </row>
    <row r="24" spans="5:6" ht="12.75">
      <c r="E24" s="34">
        <v>2.5</v>
      </c>
      <c r="F24" s="34">
        <v>6</v>
      </c>
    </row>
    <row r="25" spans="5:6" ht="12.75">
      <c r="E25" s="34">
        <v>3</v>
      </c>
      <c r="F25" s="34">
        <v>7</v>
      </c>
    </row>
    <row r="26" spans="5:6" ht="12.75">
      <c r="E26" s="34">
        <v>3.5</v>
      </c>
      <c r="F26" s="34">
        <v>8</v>
      </c>
    </row>
    <row r="27" spans="5:6" ht="12.75">
      <c r="E27" s="34">
        <v>4</v>
      </c>
      <c r="F27" s="34">
        <v>10</v>
      </c>
    </row>
    <row r="28" spans="5:6" ht="12.75">
      <c r="E28" s="34">
        <v>5</v>
      </c>
      <c r="F28" s="34">
        <v>12</v>
      </c>
    </row>
    <row r="29" spans="5:6" ht="12.75">
      <c r="E29" s="34">
        <v>6</v>
      </c>
      <c r="F29" s="34">
        <v>14</v>
      </c>
    </row>
    <row r="30" spans="5:6" ht="12.75">
      <c r="E30" s="34">
        <v>8</v>
      </c>
      <c r="F30" s="34">
        <v>16</v>
      </c>
    </row>
    <row r="31" spans="5:6" ht="12.75">
      <c r="E31" s="34">
        <v>10</v>
      </c>
      <c r="F31" s="34">
        <v>18</v>
      </c>
    </row>
    <row r="32" spans="5:6" ht="12.75">
      <c r="E32" s="34">
        <v>12</v>
      </c>
      <c r="F32" s="34">
        <v>20</v>
      </c>
    </row>
    <row r="33" spans="5:6" ht="12.75">
      <c r="E33" s="34">
        <v>14</v>
      </c>
      <c r="F33" s="34">
        <v>22</v>
      </c>
    </row>
    <row r="34" spans="5:6" ht="12.75">
      <c r="E34" s="34">
        <v>16</v>
      </c>
      <c r="F34" s="34">
        <v>24</v>
      </c>
    </row>
    <row r="35" spans="5:6" ht="12.75">
      <c r="E35" s="34">
        <v>18</v>
      </c>
      <c r="F35" s="34">
        <v>26</v>
      </c>
    </row>
    <row r="36" spans="5:6" ht="12.75">
      <c r="E36" s="34">
        <v>20</v>
      </c>
      <c r="F36" s="34">
        <v>28</v>
      </c>
    </row>
    <row r="37" spans="5:6" ht="12.75">
      <c r="E37" s="34">
        <v>22</v>
      </c>
      <c r="F37" s="34">
        <v>30</v>
      </c>
    </row>
    <row r="38" spans="5:6" ht="12.75">
      <c r="E38" s="34">
        <v>24</v>
      </c>
      <c r="F38" s="34">
        <v>32</v>
      </c>
    </row>
    <row r="39" spans="5:6" ht="12.75">
      <c r="E39" s="34">
        <v>26</v>
      </c>
      <c r="F39" s="34">
        <v>34</v>
      </c>
    </row>
    <row r="40" spans="5:6" ht="12.75">
      <c r="E40" s="34">
        <v>28</v>
      </c>
      <c r="F40" s="34">
        <v>36</v>
      </c>
    </row>
    <row r="41" spans="5:6" ht="12.75">
      <c r="E41" s="34">
        <v>30</v>
      </c>
      <c r="F41" s="34">
        <v>42</v>
      </c>
    </row>
    <row r="42" spans="5:6" ht="12.75">
      <c r="E42" s="34">
        <v>32</v>
      </c>
      <c r="F42" s="34">
        <v>48</v>
      </c>
    </row>
    <row r="43" spans="5:6" ht="12.75">
      <c r="E43" s="34">
        <v>34</v>
      </c>
      <c r="F43" s="34">
        <v>54</v>
      </c>
    </row>
    <row r="44" spans="5:6" ht="12.75">
      <c r="E44" s="34">
        <v>36</v>
      </c>
      <c r="F44" s="34">
        <v>63</v>
      </c>
    </row>
    <row r="45" spans="5:6" ht="12.75">
      <c r="E45" s="34">
        <v>42</v>
      </c>
      <c r="F45" s="3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3.57421875" style="1" customWidth="1"/>
    <col min="3" max="5" width="9.140625" style="1" customWidth="1"/>
    <col min="6" max="8" width="10.28125" style="1" customWidth="1"/>
    <col min="9" max="16384" width="9.140625" style="1" customWidth="1"/>
  </cols>
  <sheetData>
    <row r="1" s="26" customFormat="1" ht="13.5" thickBot="1"/>
    <row r="2" spans="2:9" ht="30.75" thickTop="1">
      <c r="B2" s="69"/>
      <c r="C2" s="71" t="s">
        <v>286</v>
      </c>
      <c r="D2" s="70"/>
      <c r="E2" s="70"/>
      <c r="F2" s="70"/>
      <c r="G2" s="70"/>
      <c r="H2" s="70"/>
      <c r="I2" s="72"/>
    </row>
    <row r="3" spans="2:9" ht="26.25" thickBot="1">
      <c r="B3" s="73"/>
      <c r="C3" s="75" t="s">
        <v>287</v>
      </c>
      <c r="D3" s="74"/>
      <c r="E3" s="74"/>
      <c r="F3" s="74"/>
      <c r="G3" s="74"/>
      <c r="H3" s="74"/>
      <c r="I3" s="76"/>
    </row>
    <row r="4" s="26" customFormat="1" ht="13.5" thickTop="1"/>
    <row r="5" spans="2:8" ht="15">
      <c r="B5" s="3" t="s">
        <v>89</v>
      </c>
      <c r="F5" s="53" t="s">
        <v>90</v>
      </c>
      <c r="G5" s="54"/>
      <c r="H5" s="55"/>
    </row>
    <row r="7" ht="15" thickBot="1">
      <c r="B7" s="1" t="s">
        <v>82</v>
      </c>
    </row>
    <row r="8" spans="3:9" ht="15.75" thickBot="1">
      <c r="C8" s="1" t="s">
        <v>62</v>
      </c>
      <c r="D8" s="22">
        <f>448.83*3.3*((D9/12)-(0.28*(D10/12)))*(D10/12)^1.5</f>
        <v>727.6095337500001</v>
      </c>
      <c r="E8" s="1" t="s">
        <v>83</v>
      </c>
      <c r="I8" s="5"/>
    </row>
    <row r="9" spans="3:9" ht="15">
      <c r="C9" s="1" t="s">
        <v>84</v>
      </c>
      <c r="D9" s="19">
        <v>48</v>
      </c>
      <c r="E9" s="1" t="s">
        <v>33</v>
      </c>
      <c r="H9" s="21"/>
      <c r="I9" s="21"/>
    </row>
    <row r="10" spans="3:9" ht="15">
      <c r="C10" s="1" t="s">
        <v>85</v>
      </c>
      <c r="D10" s="20">
        <v>3</v>
      </c>
      <c r="E10" s="1" t="s">
        <v>33</v>
      </c>
      <c r="I10" s="21"/>
    </row>
    <row r="12" ht="15" thickBot="1">
      <c r="B12" s="1" t="s">
        <v>86</v>
      </c>
    </row>
    <row r="13" spans="3:5" ht="15.75" thickBot="1">
      <c r="C13" s="1" t="s">
        <v>62</v>
      </c>
      <c r="D13" s="22">
        <f>448.83*0.57*(4/15)*(D14/12)*(D15/12)*(2*32.2*D15/12)^0.5</f>
        <v>273.7400886836931</v>
      </c>
      <c r="E13" s="1" t="s">
        <v>83</v>
      </c>
    </row>
    <row r="14" spans="3:5" ht="15">
      <c r="C14" s="1" t="s">
        <v>84</v>
      </c>
      <c r="D14" s="20">
        <v>48</v>
      </c>
      <c r="E14" s="1" t="s">
        <v>33</v>
      </c>
    </row>
    <row r="15" spans="3:5" ht="15">
      <c r="C15" s="1" t="s">
        <v>85</v>
      </c>
      <c r="D15" s="20">
        <v>3</v>
      </c>
      <c r="E15" s="1" t="s">
        <v>33</v>
      </c>
    </row>
    <row r="17" ht="15" thickBot="1">
      <c r="B17" s="1" t="s">
        <v>87</v>
      </c>
    </row>
    <row r="18" spans="3:5" ht="15.75" thickBot="1">
      <c r="C18" s="1" t="s">
        <v>62</v>
      </c>
      <c r="D18" s="22">
        <f>448.83*2.4381*((D19/12)^5)^0.5</f>
        <v>34.196638218749996</v>
      </c>
      <c r="E18" s="1" t="s">
        <v>83</v>
      </c>
    </row>
    <row r="19" spans="3:5" ht="15">
      <c r="C19" s="1" t="s">
        <v>85</v>
      </c>
      <c r="D19" s="20">
        <v>3</v>
      </c>
      <c r="E19" s="1" t="s">
        <v>33</v>
      </c>
    </row>
    <row r="21" ht="15" thickBot="1">
      <c r="B21" s="1" t="s">
        <v>88</v>
      </c>
    </row>
    <row r="22" spans="3:5" ht="15.75" thickBot="1">
      <c r="C22" s="1" t="s">
        <v>62</v>
      </c>
      <c r="D22" s="22">
        <f>448.83*1.4076*((D23/12)^5)^0.5</f>
        <v>19.742909625</v>
      </c>
      <c r="E22" s="1" t="s">
        <v>83</v>
      </c>
    </row>
    <row r="23" spans="3:5" ht="15">
      <c r="C23" s="1" t="s">
        <v>85</v>
      </c>
      <c r="D23" s="20">
        <v>3</v>
      </c>
      <c r="E23" s="1" t="s">
        <v>33</v>
      </c>
    </row>
  </sheetData>
  <sheetProtection/>
  <mergeCells count="1">
    <mergeCell ref="F5:H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28.140625" style="1" customWidth="1"/>
    <col min="3" max="3" width="4.140625" style="1" customWidth="1"/>
    <col min="4" max="6" width="9.140625" style="1" customWidth="1"/>
    <col min="7" max="9" width="11.28125" style="1" customWidth="1"/>
    <col min="10" max="16384" width="9.140625" style="1" customWidth="1"/>
  </cols>
  <sheetData>
    <row r="1" s="26" customFormat="1" ht="13.5" thickBot="1"/>
    <row r="2" spans="1:10" ht="30.75" thickTop="1">
      <c r="A2" s="1"/>
      <c r="C2" s="69"/>
      <c r="D2" s="71"/>
      <c r="E2" s="71" t="s">
        <v>286</v>
      </c>
      <c r="F2" s="70"/>
      <c r="G2" s="70"/>
      <c r="H2" s="70"/>
      <c r="I2" s="70"/>
      <c r="J2" s="72"/>
    </row>
    <row r="3" spans="1:10" ht="26.25" thickBot="1">
      <c r="A3" s="1"/>
      <c r="C3" s="73"/>
      <c r="D3" s="75"/>
      <c r="E3" s="75" t="s">
        <v>287</v>
      </c>
      <c r="F3" s="74"/>
      <c r="G3" s="74"/>
      <c r="H3" s="74"/>
      <c r="I3" s="74"/>
      <c r="J3" s="76"/>
    </row>
    <row r="4" s="26" customFormat="1" ht="13.5" thickTop="1"/>
    <row r="5" spans="2:12" ht="15" thickBot="1">
      <c r="B5" s="1" t="s">
        <v>258</v>
      </c>
      <c r="D5" s="1" t="s">
        <v>260</v>
      </c>
      <c r="E5" s="1" t="s">
        <v>259</v>
      </c>
      <c r="G5" s="3" t="s">
        <v>89</v>
      </c>
      <c r="H5" s="3"/>
      <c r="I5" s="3"/>
      <c r="J5" s="53" t="s">
        <v>90</v>
      </c>
      <c r="K5" s="54"/>
      <c r="L5" s="55"/>
    </row>
    <row r="6" spans="2:6" ht="15" thickBot="1">
      <c r="B6" s="1" t="s">
        <v>240</v>
      </c>
      <c r="C6" s="2" t="s">
        <v>241</v>
      </c>
      <c r="D6" s="23">
        <f>19.636*(D11*(D8^2))*(D10^0.5)*((1/(1-((D8/D9)^4)))^0.5)</f>
        <v>14.27223888012354</v>
      </c>
      <c r="E6" s="24">
        <f>19.636*(D11*(D8^2))*(D10^0.5)</f>
        <v>14.26081651824565</v>
      </c>
      <c r="F6" s="1" t="s">
        <v>83</v>
      </c>
    </row>
    <row r="7" spans="2:4" ht="15">
      <c r="B7" s="1" t="s">
        <v>258</v>
      </c>
      <c r="C7" s="2"/>
      <c r="D7" s="6">
        <f>D8/D9</f>
        <v>0.19999999999999998</v>
      </c>
    </row>
    <row r="8" spans="2:5" ht="15">
      <c r="B8" s="1" t="s">
        <v>243</v>
      </c>
      <c r="C8" s="2" t="s">
        <v>242</v>
      </c>
      <c r="D8" s="20" t="s">
        <v>263</v>
      </c>
      <c r="E8" s="1" t="s">
        <v>33</v>
      </c>
    </row>
    <row r="9" spans="2:5" ht="15">
      <c r="B9" s="1" t="s">
        <v>244</v>
      </c>
      <c r="C9" s="2" t="s">
        <v>245</v>
      </c>
      <c r="D9" s="20" t="s">
        <v>257</v>
      </c>
      <c r="E9" s="1" t="s">
        <v>33</v>
      </c>
    </row>
    <row r="10" spans="2:5" ht="15">
      <c r="B10" s="1" t="s">
        <v>246</v>
      </c>
      <c r="C10" s="2" t="s">
        <v>247</v>
      </c>
      <c r="D10" s="20" t="s">
        <v>262</v>
      </c>
      <c r="E10" s="1" t="s">
        <v>256</v>
      </c>
    </row>
    <row r="11" spans="2:4" ht="15">
      <c r="B11" s="1" t="s">
        <v>248</v>
      </c>
      <c r="C11" s="2" t="s">
        <v>249</v>
      </c>
      <c r="D11" s="20" t="s">
        <v>261</v>
      </c>
    </row>
    <row r="13" spans="2:4" ht="15">
      <c r="B13" s="1" t="s">
        <v>251</v>
      </c>
      <c r="C13" s="2" t="s">
        <v>249</v>
      </c>
      <c r="D13" s="1">
        <v>0.52</v>
      </c>
    </row>
    <row r="14" spans="2:4" ht="15">
      <c r="B14" s="1" t="s">
        <v>250</v>
      </c>
      <c r="C14" s="2" t="s">
        <v>249</v>
      </c>
      <c r="D14" s="1">
        <v>0.61</v>
      </c>
    </row>
    <row r="15" spans="2:4" ht="15">
      <c r="B15" s="1" t="s">
        <v>253</v>
      </c>
      <c r="C15" s="2" t="s">
        <v>249</v>
      </c>
      <c r="D15" s="1">
        <v>0.61</v>
      </c>
    </row>
    <row r="16" spans="2:4" ht="15">
      <c r="B16" s="1" t="s">
        <v>252</v>
      </c>
      <c r="C16" s="2" t="s">
        <v>249</v>
      </c>
      <c r="D16" s="1">
        <v>0.73</v>
      </c>
    </row>
    <row r="17" spans="2:4" ht="15">
      <c r="B17" s="1" t="s">
        <v>254</v>
      </c>
      <c r="C17" s="2" t="s">
        <v>249</v>
      </c>
      <c r="D17" s="1">
        <v>0.82</v>
      </c>
    </row>
    <row r="18" spans="2:4" ht="15">
      <c r="B18" s="1" t="s">
        <v>255</v>
      </c>
      <c r="C18" s="2" t="s">
        <v>249</v>
      </c>
      <c r="D18" s="1">
        <v>0.98</v>
      </c>
    </row>
  </sheetData>
  <sheetProtection/>
  <mergeCells count="1">
    <mergeCell ref="J5:L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0.57421875" style="1" customWidth="1"/>
    <col min="3" max="3" width="7.7109375" style="1" customWidth="1"/>
    <col min="4" max="4" width="10.7109375" style="1" customWidth="1"/>
    <col min="5" max="5" width="8.421875" style="1" bestFit="1" customWidth="1"/>
    <col min="6" max="6" width="11.57421875" style="1" customWidth="1"/>
    <col min="7" max="7" width="8.421875" style="1" bestFit="1" customWidth="1"/>
    <col min="8" max="8" width="9.00390625" style="1" bestFit="1" customWidth="1"/>
    <col min="9" max="9" width="6.7109375" style="1" bestFit="1" customWidth="1"/>
    <col min="10" max="10" width="9.8515625" style="1" customWidth="1"/>
    <col min="11" max="11" width="9.57421875" style="1" customWidth="1"/>
    <col min="12" max="16384" width="9.140625" style="1" customWidth="1"/>
  </cols>
  <sheetData>
    <row r="1" s="26" customFormat="1" ht="13.5" thickBot="1"/>
    <row r="2" spans="2:9" ht="30.75" thickTop="1">
      <c r="B2" s="69"/>
      <c r="C2" s="71" t="s">
        <v>286</v>
      </c>
      <c r="D2" s="70"/>
      <c r="E2" s="70"/>
      <c r="F2" s="70"/>
      <c r="G2" s="70"/>
      <c r="H2" s="70"/>
      <c r="I2" s="72"/>
    </row>
    <row r="3" spans="2:9" ht="26.25" thickBot="1">
      <c r="B3" s="73"/>
      <c r="C3" s="75" t="s">
        <v>287</v>
      </c>
      <c r="D3" s="74"/>
      <c r="E3" s="74"/>
      <c r="F3" s="74"/>
      <c r="G3" s="74"/>
      <c r="H3" s="74"/>
      <c r="I3" s="76"/>
    </row>
    <row r="4" s="26" customFormat="1" ht="13.5" thickTop="1"/>
    <row r="5" spans="3:11" ht="15">
      <c r="C5" s="7"/>
      <c r="D5" s="8"/>
      <c r="E5" s="8"/>
      <c r="F5" s="9" t="s">
        <v>91</v>
      </c>
      <c r="G5" s="8"/>
      <c r="H5" s="8"/>
      <c r="I5" s="8"/>
      <c r="J5" s="8"/>
      <c r="K5" s="8"/>
    </row>
    <row r="6" spans="3:11" ht="30.75">
      <c r="C6" s="10" t="s">
        <v>92</v>
      </c>
      <c r="D6" s="11" t="s">
        <v>93</v>
      </c>
      <c r="E6" s="11" t="s">
        <v>94</v>
      </c>
      <c r="F6" s="11" t="s">
        <v>95</v>
      </c>
      <c r="G6" s="11" t="s">
        <v>96</v>
      </c>
      <c r="H6" s="11" t="s">
        <v>97</v>
      </c>
      <c r="I6" s="11" t="s">
        <v>98</v>
      </c>
      <c r="J6" s="11" t="s">
        <v>99</v>
      </c>
      <c r="K6" s="11" t="s">
        <v>100</v>
      </c>
    </row>
    <row r="7" spans="3:11" ht="15">
      <c r="C7" s="12" t="s">
        <v>101</v>
      </c>
      <c r="D7" s="13" t="s">
        <v>102</v>
      </c>
      <c r="E7" s="13" t="s">
        <v>103</v>
      </c>
      <c r="F7" s="13" t="s">
        <v>103</v>
      </c>
      <c r="G7" s="13" t="s">
        <v>104</v>
      </c>
      <c r="H7" s="13" t="s">
        <v>105</v>
      </c>
      <c r="I7" s="13" t="s">
        <v>106</v>
      </c>
      <c r="J7" s="13">
        <v>6</v>
      </c>
      <c r="K7" s="13">
        <v>1.6</v>
      </c>
    </row>
    <row r="8" spans="3:11" ht="15">
      <c r="C8" s="12" t="s">
        <v>107</v>
      </c>
      <c r="D8" s="13" t="s">
        <v>108</v>
      </c>
      <c r="E8" s="13" t="s">
        <v>103</v>
      </c>
      <c r="F8" s="13" t="s">
        <v>103</v>
      </c>
      <c r="G8" s="13" t="s">
        <v>104</v>
      </c>
      <c r="H8" s="13" t="s">
        <v>109</v>
      </c>
      <c r="I8" s="13" t="s">
        <v>106</v>
      </c>
      <c r="J8" s="13">
        <v>6</v>
      </c>
      <c r="K8" s="13">
        <v>1.9</v>
      </c>
    </row>
    <row r="9" spans="3:11" ht="15">
      <c r="C9" s="12" t="s">
        <v>110</v>
      </c>
      <c r="D9" s="13" t="s">
        <v>111</v>
      </c>
      <c r="E9" s="13" t="s">
        <v>103</v>
      </c>
      <c r="F9" s="13" t="s">
        <v>103</v>
      </c>
      <c r="G9" s="13" t="s">
        <v>104</v>
      </c>
      <c r="H9" s="13" t="s">
        <v>112</v>
      </c>
      <c r="I9" s="13" t="s">
        <v>106</v>
      </c>
      <c r="J9" s="13">
        <v>8</v>
      </c>
      <c r="K9" s="13">
        <v>2.1</v>
      </c>
    </row>
    <row r="10" spans="3:11" ht="15">
      <c r="C10" s="12" t="s">
        <v>113</v>
      </c>
      <c r="D10" s="13" t="s">
        <v>114</v>
      </c>
      <c r="E10" s="13" t="s">
        <v>103</v>
      </c>
      <c r="F10" s="13" t="s">
        <v>103</v>
      </c>
      <c r="G10" s="13" t="s">
        <v>104</v>
      </c>
      <c r="H10" s="13" t="s">
        <v>115</v>
      </c>
      <c r="I10" s="13" t="s">
        <v>106</v>
      </c>
      <c r="J10" s="13">
        <v>6</v>
      </c>
      <c r="K10" s="13">
        <v>2.4</v>
      </c>
    </row>
    <row r="11" spans="3:11" ht="15">
      <c r="C11" s="12" t="s">
        <v>116</v>
      </c>
      <c r="D11" s="13" t="s">
        <v>117</v>
      </c>
      <c r="E11" s="13" t="s">
        <v>103</v>
      </c>
      <c r="F11" s="13" t="s">
        <v>103</v>
      </c>
      <c r="G11" s="13" t="s">
        <v>104</v>
      </c>
      <c r="H11" s="13" t="s">
        <v>118</v>
      </c>
      <c r="I11" s="13" t="s">
        <v>106</v>
      </c>
      <c r="J11" s="13">
        <v>8</v>
      </c>
      <c r="K11" s="13">
        <v>2.6</v>
      </c>
    </row>
    <row r="12" spans="3:11" ht="15">
      <c r="C12" s="12" t="s">
        <v>119</v>
      </c>
      <c r="D12" s="13" t="s">
        <v>120</v>
      </c>
      <c r="E12" s="13" t="s">
        <v>103</v>
      </c>
      <c r="F12" s="13" t="s">
        <v>103</v>
      </c>
      <c r="G12" s="13" t="s">
        <v>104</v>
      </c>
      <c r="H12" s="13" t="s">
        <v>121</v>
      </c>
      <c r="I12" s="13" t="s">
        <v>106</v>
      </c>
      <c r="J12" s="13">
        <v>6</v>
      </c>
      <c r="K12" s="13">
        <v>2.9</v>
      </c>
    </row>
    <row r="13" spans="3:11" ht="30">
      <c r="C13" s="12" t="s">
        <v>122</v>
      </c>
      <c r="D13" s="13" t="s">
        <v>123</v>
      </c>
      <c r="E13" s="13" t="s">
        <v>124</v>
      </c>
      <c r="F13" s="13" t="s">
        <v>124</v>
      </c>
      <c r="G13" s="13" t="s">
        <v>104</v>
      </c>
      <c r="H13" s="13" t="s">
        <v>125</v>
      </c>
      <c r="I13" s="13" t="s">
        <v>106</v>
      </c>
      <c r="J13" s="13">
        <v>12</v>
      </c>
      <c r="K13" s="13">
        <v>3.9</v>
      </c>
    </row>
    <row r="14" spans="3:11" ht="15">
      <c r="C14" s="12" t="s">
        <v>126</v>
      </c>
      <c r="D14" s="13" t="s">
        <v>127</v>
      </c>
      <c r="E14" s="13" t="s">
        <v>124</v>
      </c>
      <c r="F14" s="13" t="s">
        <v>124</v>
      </c>
      <c r="G14" s="13" t="s">
        <v>104</v>
      </c>
      <c r="H14" s="13" t="s">
        <v>128</v>
      </c>
      <c r="I14" s="13" t="s">
        <v>106</v>
      </c>
      <c r="J14" s="13">
        <v>8</v>
      </c>
      <c r="K14" s="13">
        <v>4.2</v>
      </c>
    </row>
    <row r="15" spans="3:11" ht="15">
      <c r="C15" s="12" t="s">
        <v>129</v>
      </c>
      <c r="D15" s="13" t="s">
        <v>130</v>
      </c>
      <c r="E15" s="13" t="s">
        <v>124</v>
      </c>
      <c r="F15" s="13" t="s">
        <v>124</v>
      </c>
      <c r="G15" s="13" t="s">
        <v>104</v>
      </c>
      <c r="H15" s="13" t="s">
        <v>131</v>
      </c>
      <c r="I15" s="13" t="s">
        <v>106</v>
      </c>
      <c r="J15" s="13">
        <v>8</v>
      </c>
      <c r="K15" s="13">
        <v>4.5</v>
      </c>
    </row>
    <row r="16" spans="3:11" ht="15">
      <c r="C16" s="12" t="s">
        <v>128</v>
      </c>
      <c r="D16" s="13" t="s">
        <v>132</v>
      </c>
      <c r="E16" s="13" t="s">
        <v>124</v>
      </c>
      <c r="F16" s="13" t="s">
        <v>124</v>
      </c>
      <c r="G16" s="13" t="s">
        <v>133</v>
      </c>
      <c r="H16" s="13" t="s">
        <v>134</v>
      </c>
      <c r="I16" s="13" t="s">
        <v>106</v>
      </c>
      <c r="J16" s="13">
        <v>8</v>
      </c>
      <c r="K16" s="13">
        <v>7.1</v>
      </c>
    </row>
    <row r="17" spans="3:11" ht="15">
      <c r="C17" s="12" t="s">
        <v>131</v>
      </c>
      <c r="D17" s="13" t="s">
        <v>135</v>
      </c>
      <c r="E17" s="13" t="s">
        <v>124</v>
      </c>
      <c r="F17" s="13" t="s">
        <v>124</v>
      </c>
      <c r="G17" s="13" t="s">
        <v>133</v>
      </c>
      <c r="H17" s="13" t="s">
        <v>136</v>
      </c>
      <c r="I17" s="13" t="s">
        <v>106</v>
      </c>
      <c r="J17" s="13">
        <v>8</v>
      </c>
      <c r="K17" s="13">
        <v>7.5</v>
      </c>
    </row>
    <row r="18" spans="3:11" ht="15">
      <c r="C18" s="12" t="s">
        <v>134</v>
      </c>
      <c r="D18" s="13" t="s">
        <v>137</v>
      </c>
      <c r="E18" s="13" t="s">
        <v>124</v>
      </c>
      <c r="F18" s="13" t="s">
        <v>124</v>
      </c>
      <c r="G18" s="13" t="s">
        <v>133</v>
      </c>
      <c r="H18" s="13" t="s">
        <v>138</v>
      </c>
      <c r="I18" s="13" t="s">
        <v>106</v>
      </c>
      <c r="J18" s="13">
        <v>8</v>
      </c>
      <c r="K18" s="13">
        <v>8</v>
      </c>
    </row>
    <row r="19" spans="3:11" ht="15">
      <c r="C19" s="12" t="s">
        <v>136</v>
      </c>
      <c r="D19" s="13" t="s">
        <v>139</v>
      </c>
      <c r="E19" s="13" t="s">
        <v>124</v>
      </c>
      <c r="F19" s="13" t="s">
        <v>124</v>
      </c>
      <c r="G19" s="13" t="s">
        <v>133</v>
      </c>
      <c r="H19" s="13" t="s">
        <v>140</v>
      </c>
      <c r="I19" s="13" t="s">
        <v>106</v>
      </c>
      <c r="J19" s="13">
        <v>8</v>
      </c>
      <c r="K19" s="13">
        <v>8.4</v>
      </c>
    </row>
    <row r="20" spans="3:11" ht="15">
      <c r="C20" s="12" t="s">
        <v>138</v>
      </c>
      <c r="D20" s="13" t="s">
        <v>141</v>
      </c>
      <c r="E20" s="13" t="s">
        <v>124</v>
      </c>
      <c r="F20" s="13" t="s">
        <v>124</v>
      </c>
      <c r="G20" s="13" t="s">
        <v>133</v>
      </c>
      <c r="H20" s="13" t="s">
        <v>142</v>
      </c>
      <c r="I20" s="13" t="s">
        <v>106</v>
      </c>
      <c r="J20" s="13">
        <v>12</v>
      </c>
      <c r="K20" s="13">
        <v>8.9</v>
      </c>
    </row>
    <row r="21" spans="3:11" ht="15">
      <c r="C21" s="12" t="s">
        <v>143</v>
      </c>
      <c r="D21" s="13" t="s">
        <v>144</v>
      </c>
      <c r="E21" s="13" t="s">
        <v>124</v>
      </c>
      <c r="F21" s="13" t="s">
        <v>124</v>
      </c>
      <c r="G21" s="13" t="s">
        <v>133</v>
      </c>
      <c r="H21" s="13" t="s">
        <v>145</v>
      </c>
      <c r="I21" s="13" t="s">
        <v>106</v>
      </c>
      <c r="J21" s="13">
        <v>12</v>
      </c>
      <c r="K21" s="13">
        <v>9.3</v>
      </c>
    </row>
    <row r="22" spans="3:11" ht="15">
      <c r="C22" s="12" t="s">
        <v>146</v>
      </c>
      <c r="D22" s="13" t="s">
        <v>147</v>
      </c>
      <c r="E22" s="13" t="s">
        <v>124</v>
      </c>
      <c r="F22" s="13" t="s">
        <v>124</v>
      </c>
      <c r="G22" s="13" t="s">
        <v>133</v>
      </c>
      <c r="H22" s="13" t="s">
        <v>148</v>
      </c>
      <c r="I22" s="13" t="s">
        <v>106</v>
      </c>
      <c r="J22" s="13">
        <v>12</v>
      </c>
      <c r="K22" s="13">
        <v>9.8</v>
      </c>
    </row>
    <row r="23" spans="3:11" ht="15">
      <c r="C23" s="12" t="s">
        <v>149</v>
      </c>
      <c r="D23" s="13" t="s">
        <v>150</v>
      </c>
      <c r="E23" s="13" t="s">
        <v>124</v>
      </c>
      <c r="F23" s="13" t="s">
        <v>124</v>
      </c>
      <c r="G23" s="13" t="s">
        <v>133</v>
      </c>
      <c r="H23" s="13" t="s">
        <v>151</v>
      </c>
      <c r="I23" s="13" t="s">
        <v>106</v>
      </c>
      <c r="J23" s="13">
        <v>12</v>
      </c>
      <c r="K23" s="13">
        <v>10.2</v>
      </c>
    </row>
    <row r="24" spans="3:11" ht="15">
      <c r="C24" s="12" t="s">
        <v>152</v>
      </c>
      <c r="D24" s="13" t="s">
        <v>153</v>
      </c>
      <c r="E24" s="13" t="s">
        <v>124</v>
      </c>
      <c r="F24" s="13" t="s">
        <v>124</v>
      </c>
      <c r="G24" s="13" t="s">
        <v>133</v>
      </c>
      <c r="H24" s="13" t="s">
        <v>154</v>
      </c>
      <c r="I24" s="13" t="s">
        <v>106</v>
      </c>
      <c r="J24" s="13">
        <v>12</v>
      </c>
      <c r="K24" s="13">
        <v>10.6</v>
      </c>
    </row>
    <row r="25" spans="3:11" ht="15">
      <c r="C25" s="12" t="s">
        <v>155</v>
      </c>
      <c r="D25" s="13" t="s">
        <v>156</v>
      </c>
      <c r="E25" s="13" t="s">
        <v>124</v>
      </c>
      <c r="F25" s="13" t="s">
        <v>124</v>
      </c>
      <c r="G25" s="13" t="s">
        <v>133</v>
      </c>
      <c r="H25" s="13" t="s">
        <v>157</v>
      </c>
      <c r="I25" s="13" t="s">
        <v>106</v>
      </c>
      <c r="J25" s="13">
        <v>8</v>
      </c>
      <c r="K25" s="13">
        <v>11.1</v>
      </c>
    </row>
    <row r="26" spans="3:11" ht="15">
      <c r="C26" s="12" t="s">
        <v>158</v>
      </c>
      <c r="D26" s="13" t="s">
        <v>159</v>
      </c>
      <c r="E26" s="13" t="s">
        <v>124</v>
      </c>
      <c r="F26" s="13" t="s">
        <v>124</v>
      </c>
      <c r="G26" s="13" t="s">
        <v>133</v>
      </c>
      <c r="H26" s="13" t="s">
        <v>160</v>
      </c>
      <c r="I26" s="13" t="s">
        <v>106</v>
      </c>
      <c r="J26" s="13">
        <v>16</v>
      </c>
      <c r="K26" s="13">
        <v>11.5</v>
      </c>
    </row>
    <row r="27" spans="3:11" ht="15">
      <c r="C27" s="12" t="s">
        <v>161</v>
      </c>
      <c r="D27" s="13" t="s">
        <v>162</v>
      </c>
      <c r="E27" s="13" t="s">
        <v>163</v>
      </c>
      <c r="F27" s="13" t="s">
        <v>163</v>
      </c>
      <c r="G27" s="13" t="s">
        <v>133</v>
      </c>
      <c r="H27" s="13" t="s">
        <v>164</v>
      </c>
      <c r="I27" s="13" t="s">
        <v>106</v>
      </c>
      <c r="J27" s="13">
        <v>16</v>
      </c>
      <c r="K27" s="13">
        <v>16.1</v>
      </c>
    </row>
    <row r="28" spans="3:11" ht="15">
      <c r="C28" s="12" t="s">
        <v>165</v>
      </c>
      <c r="D28" s="13" t="s">
        <v>166</v>
      </c>
      <c r="E28" s="13" t="s">
        <v>163</v>
      </c>
      <c r="F28" s="13" t="s">
        <v>163</v>
      </c>
      <c r="G28" s="13" t="s">
        <v>133</v>
      </c>
      <c r="H28" s="13" t="s">
        <v>167</v>
      </c>
      <c r="I28" s="13" t="s">
        <v>106</v>
      </c>
      <c r="J28" s="13">
        <v>16</v>
      </c>
      <c r="K28" s="13">
        <v>16.7</v>
      </c>
    </row>
    <row r="29" spans="3:11" ht="15">
      <c r="C29" s="12" t="s">
        <v>168</v>
      </c>
      <c r="D29" s="13" t="s">
        <v>169</v>
      </c>
      <c r="E29" s="13" t="s">
        <v>163</v>
      </c>
      <c r="F29" s="13" t="s">
        <v>163</v>
      </c>
      <c r="G29" s="13" t="s">
        <v>133</v>
      </c>
      <c r="H29" s="13" t="s">
        <v>170</v>
      </c>
      <c r="I29" s="13" t="s">
        <v>106</v>
      </c>
      <c r="J29" s="13">
        <v>16</v>
      </c>
      <c r="K29" s="13">
        <v>17.3</v>
      </c>
    </row>
    <row r="30" spans="3:11" ht="15">
      <c r="C30" s="12" t="s">
        <v>171</v>
      </c>
      <c r="D30" s="13" t="s">
        <v>172</v>
      </c>
      <c r="E30" s="13" t="s">
        <v>163</v>
      </c>
      <c r="F30" s="13" t="s">
        <v>163</v>
      </c>
      <c r="G30" s="13" t="s">
        <v>133</v>
      </c>
      <c r="H30" s="13" t="s">
        <v>173</v>
      </c>
      <c r="I30" s="13" t="s">
        <v>106</v>
      </c>
      <c r="J30" s="13">
        <v>16</v>
      </c>
      <c r="K30" s="13">
        <v>17.9</v>
      </c>
    </row>
    <row r="31" spans="3:11" ht="15">
      <c r="C31" s="12" t="s">
        <v>174</v>
      </c>
      <c r="D31" s="13" t="s">
        <v>175</v>
      </c>
      <c r="E31" s="13" t="s">
        <v>163</v>
      </c>
      <c r="F31" s="13" t="s">
        <v>163</v>
      </c>
      <c r="G31" s="13" t="s">
        <v>133</v>
      </c>
      <c r="H31" s="13" t="s">
        <v>176</v>
      </c>
      <c r="I31" s="13" t="s">
        <v>106</v>
      </c>
      <c r="J31" s="13">
        <v>16</v>
      </c>
      <c r="K31" s="13">
        <v>18.5</v>
      </c>
    </row>
    <row r="32" spans="3:11" ht="15">
      <c r="C32" s="12" t="s">
        <v>177</v>
      </c>
      <c r="D32" s="13" t="s">
        <v>178</v>
      </c>
      <c r="E32" s="13" t="s">
        <v>163</v>
      </c>
      <c r="F32" s="13" t="s">
        <v>163</v>
      </c>
      <c r="G32" s="13" t="s">
        <v>133</v>
      </c>
      <c r="H32" s="13" t="s">
        <v>179</v>
      </c>
      <c r="I32" s="13" t="s">
        <v>106</v>
      </c>
      <c r="J32" s="13">
        <v>16</v>
      </c>
      <c r="K32" s="13">
        <v>19.1</v>
      </c>
    </row>
    <row r="33" spans="3:11" ht="15">
      <c r="C33" s="12" t="s">
        <v>180</v>
      </c>
      <c r="D33" s="13" t="s">
        <v>181</v>
      </c>
      <c r="E33" s="13" t="s">
        <v>163</v>
      </c>
      <c r="F33" s="13" t="s">
        <v>163</v>
      </c>
      <c r="G33" s="13" t="s">
        <v>133</v>
      </c>
      <c r="H33" s="13" t="s">
        <v>182</v>
      </c>
      <c r="I33" s="13" t="s">
        <v>106</v>
      </c>
      <c r="J33" s="13">
        <v>16</v>
      </c>
      <c r="K33" s="13">
        <v>19.7</v>
      </c>
    </row>
    <row r="34" spans="3:11" ht="15">
      <c r="C34" s="12" t="s">
        <v>183</v>
      </c>
      <c r="D34" s="13" t="s">
        <v>184</v>
      </c>
      <c r="E34" s="13" t="s">
        <v>163</v>
      </c>
      <c r="F34" s="13" t="s">
        <v>163</v>
      </c>
      <c r="G34" s="13" t="s">
        <v>133</v>
      </c>
      <c r="H34" s="13" t="s">
        <v>185</v>
      </c>
      <c r="I34" s="13" t="s">
        <v>106</v>
      </c>
      <c r="J34" s="13">
        <v>16</v>
      </c>
      <c r="K34" s="13">
        <v>20.3</v>
      </c>
    </row>
    <row r="35" spans="3:11" ht="15">
      <c r="C35" s="12" t="s">
        <v>186</v>
      </c>
      <c r="D35" s="13" t="s">
        <v>187</v>
      </c>
      <c r="E35" s="13" t="s">
        <v>163</v>
      </c>
      <c r="F35" s="13" t="s">
        <v>163</v>
      </c>
      <c r="G35" s="13" t="s">
        <v>133</v>
      </c>
      <c r="H35" s="13" t="s">
        <v>188</v>
      </c>
      <c r="I35" s="13" t="s">
        <v>106</v>
      </c>
      <c r="J35" s="13">
        <v>16</v>
      </c>
      <c r="K35" s="13">
        <v>20.9</v>
      </c>
    </row>
    <row r="36" spans="3:11" ht="15">
      <c r="C36" s="12" t="s">
        <v>189</v>
      </c>
      <c r="D36" s="13" t="s">
        <v>190</v>
      </c>
      <c r="E36" s="13" t="s">
        <v>163</v>
      </c>
      <c r="F36" s="13" t="s">
        <v>163</v>
      </c>
      <c r="G36" s="13" t="s">
        <v>133</v>
      </c>
      <c r="H36" s="13" t="s">
        <v>191</v>
      </c>
      <c r="I36" s="13" t="s">
        <v>106</v>
      </c>
      <c r="J36" s="13">
        <v>16</v>
      </c>
      <c r="K36" s="13">
        <v>21.5</v>
      </c>
    </row>
    <row r="37" spans="3:11" ht="15">
      <c r="C37" s="12" t="s">
        <v>192</v>
      </c>
      <c r="D37" s="13" t="s">
        <v>193</v>
      </c>
      <c r="E37" s="13" t="s">
        <v>163</v>
      </c>
      <c r="F37" s="13" t="s">
        <v>163</v>
      </c>
      <c r="G37" s="13" t="s">
        <v>133</v>
      </c>
      <c r="H37" s="13" t="s">
        <v>194</v>
      </c>
      <c r="I37" s="13" t="s">
        <v>106</v>
      </c>
      <c r="J37" s="13">
        <v>16</v>
      </c>
      <c r="K37" s="13">
        <v>22.1</v>
      </c>
    </row>
    <row r="38" spans="3:11" ht="15">
      <c r="C38" s="12" t="s">
        <v>195</v>
      </c>
      <c r="D38" s="13" t="s">
        <v>196</v>
      </c>
      <c r="E38" s="13" t="s">
        <v>163</v>
      </c>
      <c r="F38" s="13" t="s">
        <v>163</v>
      </c>
      <c r="G38" s="13" t="s">
        <v>133</v>
      </c>
      <c r="H38" s="13" t="s">
        <v>197</v>
      </c>
      <c r="I38" s="13" t="s">
        <v>106</v>
      </c>
      <c r="J38" s="13">
        <v>24</v>
      </c>
      <c r="K38" s="13">
        <v>22.7</v>
      </c>
    </row>
    <row r="39" spans="3:11" ht="15">
      <c r="C39" s="12" t="s">
        <v>198</v>
      </c>
      <c r="D39" s="13" t="s">
        <v>199</v>
      </c>
      <c r="E39" s="13" t="s">
        <v>163</v>
      </c>
      <c r="F39" s="13" t="s">
        <v>163</v>
      </c>
      <c r="G39" s="13" t="s">
        <v>133</v>
      </c>
      <c r="H39" s="13" t="s">
        <v>200</v>
      </c>
      <c r="I39" s="13" t="s">
        <v>106</v>
      </c>
      <c r="J39" s="13">
        <v>24</v>
      </c>
      <c r="K39" s="13">
        <v>23.3</v>
      </c>
    </row>
    <row r="40" spans="3:11" ht="15">
      <c r="C40" s="12" t="s">
        <v>201</v>
      </c>
      <c r="D40" s="13" t="s">
        <v>202</v>
      </c>
      <c r="E40" s="13" t="s">
        <v>163</v>
      </c>
      <c r="F40" s="13" t="s">
        <v>163</v>
      </c>
      <c r="G40" s="13" t="s">
        <v>133</v>
      </c>
      <c r="H40" s="13" t="s">
        <v>203</v>
      </c>
      <c r="I40" s="13" t="s">
        <v>106</v>
      </c>
      <c r="J40" s="13">
        <v>24</v>
      </c>
      <c r="K40" s="13">
        <v>23.9</v>
      </c>
    </row>
    <row r="41" spans="3:11" ht="15">
      <c r="C41" s="12" t="s">
        <v>204</v>
      </c>
      <c r="D41" s="13" t="s">
        <v>205</v>
      </c>
      <c r="E41" s="13" t="s">
        <v>163</v>
      </c>
      <c r="F41" s="13" t="s">
        <v>163</v>
      </c>
      <c r="G41" s="13" t="s">
        <v>133</v>
      </c>
      <c r="H41" s="13" t="s">
        <v>206</v>
      </c>
      <c r="I41" s="13" t="s">
        <v>106</v>
      </c>
      <c r="J41" s="13">
        <v>24</v>
      </c>
      <c r="K41" s="13">
        <v>24.5</v>
      </c>
    </row>
    <row r="42" spans="3:11" ht="15">
      <c r="C42" s="12" t="s">
        <v>207</v>
      </c>
      <c r="D42" s="13" t="s">
        <v>208</v>
      </c>
      <c r="E42" s="13" t="s">
        <v>163</v>
      </c>
      <c r="F42" s="13" t="s">
        <v>163</v>
      </c>
      <c r="G42" s="13" t="s">
        <v>133</v>
      </c>
      <c r="H42" s="13" t="s">
        <v>209</v>
      </c>
      <c r="I42" s="13" t="s">
        <v>106</v>
      </c>
      <c r="J42" s="13">
        <v>24</v>
      </c>
      <c r="K42" s="13">
        <v>25</v>
      </c>
    </row>
    <row r="43" spans="3:11" ht="15">
      <c r="C43" s="12" t="s">
        <v>210</v>
      </c>
      <c r="D43" s="13" t="s">
        <v>211</v>
      </c>
      <c r="E43" s="13" t="s">
        <v>163</v>
      </c>
      <c r="F43" s="13" t="s">
        <v>163</v>
      </c>
      <c r="G43" s="13" t="s">
        <v>133</v>
      </c>
      <c r="H43" s="13" t="s">
        <v>212</v>
      </c>
      <c r="I43" s="13" t="s">
        <v>106</v>
      </c>
      <c r="J43" s="13">
        <v>24</v>
      </c>
      <c r="K43" s="13">
        <v>25.6</v>
      </c>
    </row>
    <row r="44" spans="3:11" ht="15">
      <c r="C44" s="12" t="s">
        <v>213</v>
      </c>
      <c r="D44" s="13" t="s">
        <v>214</v>
      </c>
      <c r="E44" s="13" t="s">
        <v>163</v>
      </c>
      <c r="F44" s="13" t="s">
        <v>163</v>
      </c>
      <c r="G44" s="13" t="s">
        <v>133</v>
      </c>
      <c r="H44" s="13" t="s">
        <v>215</v>
      </c>
      <c r="I44" s="13" t="s">
        <v>106</v>
      </c>
      <c r="J44" s="13">
        <v>24</v>
      </c>
      <c r="K44" s="13">
        <v>26.2</v>
      </c>
    </row>
    <row r="45" spans="3:11" ht="15">
      <c r="C45" s="12" t="s">
        <v>216</v>
      </c>
      <c r="D45" s="13" t="s">
        <v>217</v>
      </c>
      <c r="E45" s="13" t="s">
        <v>163</v>
      </c>
      <c r="F45" s="13" t="s">
        <v>163</v>
      </c>
      <c r="G45" s="13" t="s">
        <v>133</v>
      </c>
      <c r="H45" s="13" t="s">
        <v>218</v>
      </c>
      <c r="I45" s="13" t="s">
        <v>106</v>
      </c>
      <c r="J45" s="13">
        <v>24</v>
      </c>
      <c r="K45" s="13">
        <v>26.8</v>
      </c>
    </row>
    <row r="46" spans="3:11" ht="15">
      <c r="C46" s="12" t="s">
        <v>219</v>
      </c>
      <c r="D46" s="13" t="s">
        <v>220</v>
      </c>
      <c r="E46" s="13" t="s">
        <v>163</v>
      </c>
      <c r="F46" s="13" t="s">
        <v>163</v>
      </c>
      <c r="G46" s="13" t="s">
        <v>133</v>
      </c>
      <c r="H46" s="13" t="s">
        <v>221</v>
      </c>
      <c r="I46" s="13" t="s">
        <v>106</v>
      </c>
      <c r="J46" s="13">
        <v>24</v>
      </c>
      <c r="K46" s="13">
        <v>27.4</v>
      </c>
    </row>
    <row r="47" spans="3:11" ht="15">
      <c r="C47" s="12" t="s">
        <v>222</v>
      </c>
      <c r="D47" s="13" t="s">
        <v>223</v>
      </c>
      <c r="E47" s="13" t="s">
        <v>163</v>
      </c>
      <c r="F47" s="13" t="s">
        <v>163</v>
      </c>
      <c r="G47" s="13" t="s">
        <v>133</v>
      </c>
      <c r="H47" s="13" t="s">
        <v>224</v>
      </c>
      <c r="I47" s="13" t="s">
        <v>106</v>
      </c>
      <c r="J47" s="13">
        <v>24</v>
      </c>
      <c r="K47" s="13">
        <v>28</v>
      </c>
    </row>
    <row r="48" spans="3:11" ht="15">
      <c r="C48" s="12" t="s">
        <v>225</v>
      </c>
      <c r="D48" s="13" t="s">
        <v>226</v>
      </c>
      <c r="E48" s="13" t="s">
        <v>163</v>
      </c>
      <c r="F48" s="13" t="s">
        <v>163</v>
      </c>
      <c r="G48" s="13" t="s">
        <v>133</v>
      </c>
      <c r="H48" s="13" t="s">
        <v>227</v>
      </c>
      <c r="I48" s="13" t="s">
        <v>106</v>
      </c>
      <c r="J48" s="13">
        <v>24</v>
      </c>
      <c r="K48" s="13">
        <v>28.6</v>
      </c>
    </row>
    <row r="49" spans="3:11" ht="15">
      <c r="C49" s="12" t="s">
        <v>228</v>
      </c>
      <c r="D49" s="13" t="s">
        <v>229</v>
      </c>
      <c r="E49" s="13" t="s">
        <v>163</v>
      </c>
      <c r="F49" s="13" t="s">
        <v>163</v>
      </c>
      <c r="G49" s="13" t="s">
        <v>133</v>
      </c>
      <c r="H49" s="13" t="s">
        <v>230</v>
      </c>
      <c r="I49" s="13" t="s">
        <v>106</v>
      </c>
      <c r="J49" s="13">
        <v>24</v>
      </c>
      <c r="K49" s="13">
        <v>29.2</v>
      </c>
    </row>
    <row r="50" spans="3:11" ht="15">
      <c r="C50" s="12" t="s">
        <v>231</v>
      </c>
      <c r="D50" s="13" t="s">
        <v>232</v>
      </c>
      <c r="E50" s="13" t="s">
        <v>163</v>
      </c>
      <c r="F50" s="13" t="s">
        <v>163</v>
      </c>
      <c r="G50" s="13" t="s">
        <v>133</v>
      </c>
      <c r="H50" s="13" t="s">
        <v>233</v>
      </c>
      <c r="I50" s="13" t="s">
        <v>106</v>
      </c>
      <c r="J50" s="13">
        <v>24</v>
      </c>
      <c r="K50" s="13">
        <v>29.8</v>
      </c>
    </row>
    <row r="51" spans="3:11" ht="15">
      <c r="C51" s="12" t="s">
        <v>234</v>
      </c>
      <c r="D51" s="13" t="s">
        <v>235</v>
      </c>
      <c r="E51" s="13" t="s">
        <v>163</v>
      </c>
      <c r="F51" s="13" t="s">
        <v>163</v>
      </c>
      <c r="G51" s="13" t="s">
        <v>133</v>
      </c>
      <c r="H51" s="13" t="s">
        <v>236</v>
      </c>
      <c r="I51" s="13" t="s">
        <v>106</v>
      </c>
      <c r="J51" s="13">
        <v>24</v>
      </c>
      <c r="K51" s="13">
        <v>30.4</v>
      </c>
    </row>
    <row r="52" spans="3:11" ht="12.75" customHeight="1">
      <c r="C52" s="59" t="s">
        <v>237</v>
      </c>
      <c r="D52" s="60"/>
      <c r="E52" s="60"/>
      <c r="F52" s="60"/>
      <c r="G52" s="60"/>
      <c r="H52" s="60"/>
      <c r="I52" s="60"/>
      <c r="J52" s="60"/>
      <c r="K52" s="61"/>
    </row>
    <row r="53" spans="3:11" ht="12.75" customHeight="1">
      <c r="C53" s="62" t="s">
        <v>238</v>
      </c>
      <c r="D53" s="63"/>
      <c r="E53" s="63"/>
      <c r="F53" s="63"/>
      <c r="G53" s="63"/>
      <c r="H53" s="63"/>
      <c r="I53" s="63"/>
      <c r="J53" s="63"/>
      <c r="K53" s="64"/>
    </row>
    <row r="54" spans="3:11" ht="12.75" customHeight="1">
      <c r="C54" s="62" t="s">
        <v>239</v>
      </c>
      <c r="D54" s="63"/>
      <c r="E54" s="63"/>
      <c r="F54" s="63"/>
      <c r="G54" s="63"/>
      <c r="H54" s="63"/>
      <c r="I54" s="63"/>
      <c r="J54" s="63"/>
      <c r="K54" s="64"/>
    </row>
    <row r="55" spans="3:11" ht="15">
      <c r="C55" s="56"/>
      <c r="D55" s="57"/>
      <c r="E55" s="57"/>
      <c r="F55" s="57"/>
      <c r="G55" s="57"/>
      <c r="H55" s="57"/>
      <c r="I55" s="57"/>
      <c r="J55" s="57"/>
      <c r="K55" s="58"/>
    </row>
  </sheetData>
  <sheetProtection/>
  <mergeCells count="4">
    <mergeCell ref="C55:K55"/>
    <mergeCell ref="C52:K52"/>
    <mergeCell ref="C53:K53"/>
    <mergeCell ref="C54:K5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1.28125" style="1" customWidth="1"/>
    <col min="3" max="3" width="8.421875" style="1" customWidth="1"/>
    <col min="4" max="4" width="6.7109375" style="1" customWidth="1"/>
    <col min="5" max="16384" width="9.140625" style="1" customWidth="1"/>
  </cols>
  <sheetData>
    <row r="1" s="26" customFormat="1" ht="13.5" thickBot="1"/>
    <row r="2" spans="2:9" ht="30.75" thickTop="1">
      <c r="B2" s="69"/>
      <c r="C2" s="71" t="s">
        <v>286</v>
      </c>
      <c r="D2" s="70"/>
      <c r="E2" s="70"/>
      <c r="F2" s="70"/>
      <c r="G2" s="70"/>
      <c r="H2" s="70"/>
      <c r="I2" s="72"/>
    </row>
    <row r="3" spans="2:9" ht="26.25" thickBot="1">
      <c r="B3" s="73"/>
      <c r="C3" s="75" t="s">
        <v>287</v>
      </c>
      <c r="D3" s="74"/>
      <c r="E3" s="74"/>
      <c r="F3" s="74"/>
      <c r="G3" s="74"/>
      <c r="H3" s="74"/>
      <c r="I3" s="76"/>
    </row>
    <row r="4" s="26" customFormat="1" ht="13.5" thickTop="1"/>
    <row r="5" spans="2:8" ht="15">
      <c r="B5" s="14"/>
      <c r="C5" s="65" t="s">
        <v>272</v>
      </c>
      <c r="D5" s="66"/>
      <c r="E5" s="66"/>
      <c r="F5" s="66"/>
      <c r="G5" s="66"/>
      <c r="H5" s="67"/>
    </row>
    <row r="6" spans="2:9" ht="15">
      <c r="B6" s="15" t="s">
        <v>0</v>
      </c>
      <c r="C6" s="68" t="s">
        <v>264</v>
      </c>
      <c r="D6" s="68"/>
      <c r="E6" s="68" t="s">
        <v>84</v>
      </c>
      <c r="F6" s="68"/>
      <c r="G6" s="68" t="s">
        <v>267</v>
      </c>
      <c r="H6" s="68"/>
      <c r="I6" s="2"/>
    </row>
    <row r="7" spans="2:9" ht="15">
      <c r="B7" s="15" t="s">
        <v>2</v>
      </c>
      <c r="C7" s="15" t="s">
        <v>265</v>
      </c>
      <c r="D7" s="15" t="s">
        <v>266</v>
      </c>
      <c r="E7" s="15" t="s">
        <v>268</v>
      </c>
      <c r="F7" s="15" t="s">
        <v>269</v>
      </c>
      <c r="G7" s="15" t="s">
        <v>270</v>
      </c>
      <c r="H7" s="15" t="s">
        <v>271</v>
      </c>
      <c r="I7" s="2"/>
    </row>
    <row r="8" spans="2:9" ht="15">
      <c r="B8" s="16">
        <v>0.5</v>
      </c>
      <c r="C8" s="16">
        <v>4</v>
      </c>
      <c r="D8" s="16">
        <v>0.5</v>
      </c>
      <c r="E8" s="16">
        <v>2.25</v>
      </c>
      <c r="F8" s="16">
        <v>1.75</v>
      </c>
      <c r="G8" s="16">
        <v>0.625</v>
      </c>
      <c r="H8" s="16">
        <v>1.875</v>
      </c>
      <c r="I8" s="17"/>
    </row>
    <row r="9" spans="2:9" ht="15">
      <c r="B9" s="16">
        <v>0.75</v>
      </c>
      <c r="C9" s="16">
        <v>4</v>
      </c>
      <c r="D9" s="16">
        <v>0.5</v>
      </c>
      <c r="E9" s="16">
        <v>2.25</v>
      </c>
      <c r="F9" s="16">
        <v>2</v>
      </c>
      <c r="G9" s="18">
        <v>0.8125</v>
      </c>
      <c r="H9" s="16">
        <v>2.25</v>
      </c>
      <c r="I9" s="17"/>
    </row>
    <row r="10" spans="2:9" ht="15">
      <c r="B10" s="16">
        <v>1</v>
      </c>
      <c r="C10" s="16">
        <v>4</v>
      </c>
      <c r="D10" s="16">
        <v>0.5</v>
      </c>
      <c r="E10" s="16">
        <v>2.5</v>
      </c>
      <c r="F10" s="16">
        <v>2</v>
      </c>
      <c r="G10" s="16">
        <v>1</v>
      </c>
      <c r="H10" s="16">
        <v>2.625</v>
      </c>
      <c r="I10" s="17"/>
    </row>
    <row r="11" spans="2:9" ht="15">
      <c r="B11" s="16">
        <v>1.25</v>
      </c>
      <c r="C11" s="16">
        <v>4</v>
      </c>
      <c r="D11" s="16">
        <v>0.5</v>
      </c>
      <c r="E11" s="16">
        <v>2.5</v>
      </c>
      <c r="F11" s="16">
        <v>2.25</v>
      </c>
      <c r="G11" s="16">
        <v>1.375</v>
      </c>
      <c r="H11" s="16">
        <v>3</v>
      </c>
      <c r="I11" s="17"/>
    </row>
    <row r="12" spans="2:9" ht="15">
      <c r="B12" s="16">
        <v>1.5</v>
      </c>
      <c r="C12" s="16">
        <v>4</v>
      </c>
      <c r="D12" s="16">
        <v>0.5</v>
      </c>
      <c r="E12" s="16">
        <v>2.75</v>
      </c>
      <c r="F12" s="16">
        <v>2.25</v>
      </c>
      <c r="G12" s="16">
        <v>1.625</v>
      </c>
      <c r="H12" s="16">
        <v>3.375</v>
      </c>
      <c r="I12" s="17"/>
    </row>
    <row r="13" spans="2:9" ht="15">
      <c r="B13" s="16">
        <v>2</v>
      </c>
      <c r="C13" s="16">
        <v>4</v>
      </c>
      <c r="D13" s="16">
        <v>0.625</v>
      </c>
      <c r="E13" s="16">
        <v>3</v>
      </c>
      <c r="F13" s="16">
        <v>2.75</v>
      </c>
      <c r="G13" s="16">
        <v>2</v>
      </c>
      <c r="H13" s="16">
        <v>4.875</v>
      </c>
      <c r="I13" s="17"/>
    </row>
    <row r="14" spans="2:9" ht="15">
      <c r="B14" s="16">
        <v>2.5</v>
      </c>
      <c r="C14" s="16">
        <v>4</v>
      </c>
      <c r="D14" s="16">
        <v>0.625</v>
      </c>
      <c r="E14" s="16">
        <v>3.25</v>
      </c>
      <c r="F14" s="16">
        <v>3</v>
      </c>
      <c r="G14" s="16">
        <v>2.5</v>
      </c>
      <c r="H14" s="16">
        <v>4.875</v>
      </c>
      <c r="I14" s="17"/>
    </row>
    <row r="15" spans="2:9" ht="15">
      <c r="B15" s="16">
        <v>3</v>
      </c>
      <c r="C15" s="16">
        <v>4</v>
      </c>
      <c r="D15" s="16">
        <v>0.625</v>
      </c>
      <c r="E15" s="16">
        <v>3.5</v>
      </c>
      <c r="F15" s="16">
        <v>3</v>
      </c>
      <c r="G15" s="16">
        <v>3</v>
      </c>
      <c r="H15" s="16">
        <v>5.375</v>
      </c>
      <c r="I15" s="17"/>
    </row>
    <row r="16" spans="2:9" ht="15">
      <c r="B16" s="16">
        <v>3.5</v>
      </c>
      <c r="C16" s="16">
        <v>8</v>
      </c>
      <c r="D16" s="16">
        <v>0.625</v>
      </c>
      <c r="E16" s="16">
        <v>3.5</v>
      </c>
      <c r="F16" s="16">
        <v>3</v>
      </c>
      <c r="G16" s="16">
        <v>3.5</v>
      </c>
      <c r="H16" s="16">
        <v>6.375</v>
      </c>
      <c r="I16" s="17"/>
    </row>
    <row r="17" spans="2:9" ht="15">
      <c r="B17" s="16">
        <v>4</v>
      </c>
      <c r="C17" s="16">
        <v>8</v>
      </c>
      <c r="D17" s="16">
        <v>0.625</v>
      </c>
      <c r="E17" s="16">
        <v>3.5</v>
      </c>
      <c r="F17" s="16">
        <v>3</v>
      </c>
      <c r="G17" s="16">
        <v>4</v>
      </c>
      <c r="H17" s="16">
        <v>6.875</v>
      </c>
      <c r="I17" s="17"/>
    </row>
    <row r="18" spans="2:9" ht="15">
      <c r="B18" s="16">
        <v>5</v>
      </c>
      <c r="C18" s="16">
        <v>8</v>
      </c>
      <c r="D18" s="16">
        <v>0.75</v>
      </c>
      <c r="E18" s="16">
        <v>3.75</v>
      </c>
      <c r="F18" s="16">
        <v>3.25</v>
      </c>
      <c r="G18" s="16">
        <v>5</v>
      </c>
      <c r="H18" s="16">
        <v>7.75</v>
      </c>
      <c r="I18" s="17"/>
    </row>
    <row r="19" spans="2:9" ht="15">
      <c r="B19" s="16">
        <v>6</v>
      </c>
      <c r="C19" s="16">
        <v>8</v>
      </c>
      <c r="D19" s="16">
        <v>0.75</v>
      </c>
      <c r="E19" s="16">
        <v>3.75</v>
      </c>
      <c r="F19" s="16">
        <v>3.25</v>
      </c>
      <c r="G19" s="16">
        <v>6</v>
      </c>
      <c r="H19" s="16">
        <v>8.25</v>
      </c>
      <c r="I19" s="17"/>
    </row>
    <row r="20" spans="2:9" ht="15">
      <c r="B20" s="16">
        <v>8</v>
      </c>
      <c r="C20" s="16">
        <v>8</v>
      </c>
      <c r="D20" s="16">
        <v>0.75</v>
      </c>
      <c r="E20" s="16">
        <v>4</v>
      </c>
      <c r="F20" s="16">
        <v>3.5</v>
      </c>
      <c r="G20" s="16">
        <v>8</v>
      </c>
      <c r="H20" s="16">
        <v>11</v>
      </c>
      <c r="I20" s="17"/>
    </row>
    <row r="21" spans="2:9" ht="15">
      <c r="B21" s="16">
        <v>10</v>
      </c>
      <c r="C21" s="16">
        <v>12</v>
      </c>
      <c r="D21" s="16">
        <v>0.875</v>
      </c>
      <c r="E21" s="16">
        <v>4.5</v>
      </c>
      <c r="F21" s="16">
        <v>3.75</v>
      </c>
      <c r="G21" s="16">
        <v>10</v>
      </c>
      <c r="H21" s="16">
        <v>13.375</v>
      </c>
      <c r="I21" s="17"/>
    </row>
    <row r="22" spans="2:9" ht="15">
      <c r="B22" s="16">
        <v>12</v>
      </c>
      <c r="C22" s="16">
        <v>12</v>
      </c>
      <c r="D22" s="16">
        <v>0.875</v>
      </c>
      <c r="E22" s="16">
        <v>4.5</v>
      </c>
      <c r="F22" s="16">
        <v>4</v>
      </c>
      <c r="G22" s="16">
        <v>12</v>
      </c>
      <c r="H22" s="16">
        <v>16.125</v>
      </c>
      <c r="I22" s="17"/>
    </row>
    <row r="23" spans="2:9" ht="15">
      <c r="B23" s="16">
        <v>14</v>
      </c>
      <c r="C23" s="16">
        <v>12</v>
      </c>
      <c r="D23" s="16">
        <v>1</v>
      </c>
      <c r="E23" s="16">
        <v>5</v>
      </c>
      <c r="F23" s="16">
        <v>4.25</v>
      </c>
      <c r="G23" s="16">
        <v>13.25</v>
      </c>
      <c r="H23" s="16">
        <v>17.75</v>
      </c>
      <c r="I23" s="17"/>
    </row>
    <row r="24" spans="2:9" ht="15">
      <c r="B24" s="16">
        <v>16</v>
      </c>
      <c r="C24" s="16">
        <v>16</v>
      </c>
      <c r="D24" s="16">
        <v>1</v>
      </c>
      <c r="E24" s="16">
        <v>5.25</v>
      </c>
      <c r="F24" s="16">
        <v>4.5</v>
      </c>
      <c r="G24" s="16">
        <v>15.25</v>
      </c>
      <c r="H24" s="16">
        <v>20.25</v>
      </c>
      <c r="I24" s="17"/>
    </row>
    <row r="25" spans="2:9" ht="15">
      <c r="B25" s="16">
        <v>18</v>
      </c>
      <c r="C25" s="16">
        <v>16</v>
      </c>
      <c r="D25" s="16">
        <v>1.125</v>
      </c>
      <c r="E25" s="16">
        <v>5.75</v>
      </c>
      <c r="F25" s="16">
        <v>4.75</v>
      </c>
      <c r="G25" s="16">
        <v>17.25</v>
      </c>
      <c r="H25" s="16">
        <v>21.625</v>
      </c>
      <c r="I25" s="17"/>
    </row>
    <row r="26" spans="2:9" ht="15">
      <c r="B26" s="16">
        <v>20</v>
      </c>
      <c r="C26" s="16">
        <v>20</v>
      </c>
      <c r="D26" s="16">
        <v>1.125</v>
      </c>
      <c r="E26" s="16">
        <v>6</v>
      </c>
      <c r="F26" s="16">
        <v>5.25</v>
      </c>
      <c r="G26" s="16">
        <v>19.25</v>
      </c>
      <c r="H26" s="16">
        <v>23.875</v>
      </c>
      <c r="I26" s="17"/>
    </row>
    <row r="27" spans="2:9" ht="15">
      <c r="B27" s="16">
        <v>22</v>
      </c>
      <c r="C27" s="16">
        <v>20</v>
      </c>
      <c r="D27" s="16">
        <v>1.25</v>
      </c>
      <c r="E27" s="16">
        <v>6.5</v>
      </c>
      <c r="F27" s="16">
        <v>5.5</v>
      </c>
      <c r="G27" s="16">
        <v>21.25</v>
      </c>
      <c r="H27" s="16">
        <v>26</v>
      </c>
      <c r="I27" s="17"/>
    </row>
    <row r="28" spans="2:9" ht="15">
      <c r="B28" s="16">
        <v>24</v>
      </c>
      <c r="C28" s="16">
        <v>20</v>
      </c>
      <c r="D28" s="16">
        <v>1.25</v>
      </c>
      <c r="E28" s="16">
        <v>6.75</v>
      </c>
      <c r="F28" s="16">
        <v>5.75</v>
      </c>
      <c r="G28" s="16">
        <v>23.25</v>
      </c>
      <c r="H28" s="16">
        <v>28.25</v>
      </c>
      <c r="I28" s="17"/>
    </row>
    <row r="29" spans="2:8" ht="15">
      <c r="B29" s="4"/>
      <c r="C29" s="2"/>
      <c r="D29" s="2"/>
      <c r="E29" s="2"/>
      <c r="F29" s="2"/>
      <c r="G29" s="2"/>
      <c r="H29" s="2"/>
    </row>
    <row r="30" spans="2:8" ht="15">
      <c r="B30" s="14"/>
      <c r="C30" s="65" t="s">
        <v>273</v>
      </c>
      <c r="D30" s="66"/>
      <c r="E30" s="66"/>
      <c r="F30" s="66"/>
      <c r="G30" s="66"/>
      <c r="H30" s="67"/>
    </row>
    <row r="31" spans="2:8" ht="15">
      <c r="B31" s="15" t="s">
        <v>0</v>
      </c>
      <c r="C31" s="68" t="s">
        <v>264</v>
      </c>
      <c r="D31" s="68"/>
      <c r="E31" s="68" t="s">
        <v>84</v>
      </c>
      <c r="F31" s="68"/>
      <c r="G31" s="68" t="s">
        <v>267</v>
      </c>
      <c r="H31" s="68"/>
    </row>
    <row r="32" spans="2:8" ht="15">
      <c r="B32" s="15" t="s">
        <v>2</v>
      </c>
      <c r="C32" s="15" t="s">
        <v>265</v>
      </c>
      <c r="D32" s="15" t="s">
        <v>266</v>
      </c>
      <c r="E32" s="15" t="s">
        <v>268</v>
      </c>
      <c r="F32" s="15" t="s">
        <v>269</v>
      </c>
      <c r="G32" s="15" t="s">
        <v>270</v>
      </c>
      <c r="H32" s="15" t="s">
        <v>271</v>
      </c>
    </row>
    <row r="33" spans="2:8" ht="15">
      <c r="B33" s="16">
        <v>0.5</v>
      </c>
      <c r="C33" s="16">
        <v>4</v>
      </c>
      <c r="D33" s="16">
        <v>0.5</v>
      </c>
      <c r="E33" s="16">
        <v>2.5</v>
      </c>
      <c r="F33" s="16">
        <v>2</v>
      </c>
      <c r="G33" s="16">
        <v>0.625</v>
      </c>
      <c r="H33" s="16">
        <v>2.125</v>
      </c>
    </row>
    <row r="34" spans="2:8" ht="15">
      <c r="B34" s="16">
        <v>0.75</v>
      </c>
      <c r="C34" s="16">
        <v>4</v>
      </c>
      <c r="D34" s="16">
        <v>0.625</v>
      </c>
      <c r="E34" s="16">
        <v>2.75</v>
      </c>
      <c r="F34" s="16">
        <v>2.5</v>
      </c>
      <c r="G34" s="18">
        <v>0.8125</v>
      </c>
      <c r="H34" s="16">
        <v>2.625</v>
      </c>
    </row>
    <row r="35" spans="2:8" ht="15">
      <c r="B35" s="16">
        <v>1</v>
      </c>
      <c r="C35" s="16">
        <v>4</v>
      </c>
      <c r="D35" s="16">
        <v>0.625</v>
      </c>
      <c r="E35" s="16">
        <v>3</v>
      </c>
      <c r="F35" s="16">
        <v>2.5</v>
      </c>
      <c r="G35" s="16">
        <v>1</v>
      </c>
      <c r="H35" s="16">
        <v>2.875</v>
      </c>
    </row>
    <row r="36" spans="2:8" ht="15">
      <c r="B36" s="16">
        <v>1.25</v>
      </c>
      <c r="C36" s="16">
        <v>4</v>
      </c>
      <c r="D36" s="16">
        <v>0.625</v>
      </c>
      <c r="E36" s="16">
        <v>3</v>
      </c>
      <c r="F36" s="16">
        <v>2.75</v>
      </c>
      <c r="G36" s="16">
        <v>1.375</v>
      </c>
      <c r="H36" s="16">
        <v>3.25</v>
      </c>
    </row>
    <row r="37" spans="2:8" ht="15">
      <c r="B37" s="16">
        <v>1.5</v>
      </c>
      <c r="C37" s="16">
        <v>4</v>
      </c>
      <c r="D37" s="16">
        <v>0.75</v>
      </c>
      <c r="E37" s="16">
        <v>3.5</v>
      </c>
      <c r="F37" s="16">
        <v>3</v>
      </c>
      <c r="G37" s="16">
        <v>1.625</v>
      </c>
      <c r="H37" s="16">
        <v>3.75</v>
      </c>
    </row>
    <row r="38" spans="2:8" ht="15">
      <c r="B38" s="16">
        <v>2</v>
      </c>
      <c r="C38" s="16">
        <v>8</v>
      </c>
      <c r="D38" s="16">
        <v>0.75</v>
      </c>
      <c r="E38" s="16">
        <v>3.5</v>
      </c>
      <c r="F38" s="16">
        <v>3</v>
      </c>
      <c r="G38" s="16">
        <v>2</v>
      </c>
      <c r="H38" s="16">
        <v>4.375</v>
      </c>
    </row>
    <row r="39" spans="2:8" ht="15">
      <c r="B39" s="16">
        <v>2.5</v>
      </c>
      <c r="C39" s="16">
        <v>8</v>
      </c>
      <c r="D39" s="16">
        <v>0.75</v>
      </c>
      <c r="E39" s="16">
        <v>3.75</v>
      </c>
      <c r="F39" s="16">
        <v>3.25</v>
      </c>
      <c r="G39" s="16">
        <v>2.5</v>
      </c>
      <c r="H39" s="16">
        <v>5.125</v>
      </c>
    </row>
    <row r="40" spans="2:8" ht="15">
      <c r="B40" s="16">
        <v>3</v>
      </c>
      <c r="C40" s="16">
        <v>8</v>
      </c>
      <c r="D40" s="16">
        <v>0.75</v>
      </c>
      <c r="E40" s="16">
        <v>4</v>
      </c>
      <c r="F40" s="16">
        <v>3.5</v>
      </c>
      <c r="G40" s="16">
        <v>3</v>
      </c>
      <c r="H40" s="16">
        <v>5.875</v>
      </c>
    </row>
    <row r="41" spans="2:8" ht="15">
      <c r="B41" s="16">
        <v>3.5</v>
      </c>
      <c r="C41" s="16">
        <v>8</v>
      </c>
      <c r="D41" s="16">
        <v>0.75</v>
      </c>
      <c r="E41" s="16">
        <v>4.25</v>
      </c>
      <c r="F41" s="16">
        <v>3.75</v>
      </c>
      <c r="G41" s="16">
        <v>3.5</v>
      </c>
      <c r="H41" s="16">
        <v>6.5</v>
      </c>
    </row>
    <row r="42" spans="2:8" ht="15">
      <c r="B42" s="16">
        <v>4</v>
      </c>
      <c r="C42" s="16">
        <v>8</v>
      </c>
      <c r="D42" s="16">
        <v>0.75</v>
      </c>
      <c r="E42" s="16">
        <v>4.25</v>
      </c>
      <c r="F42" s="16">
        <v>3.75</v>
      </c>
      <c r="G42" s="16">
        <v>4</v>
      </c>
      <c r="H42" s="16">
        <v>7.25</v>
      </c>
    </row>
    <row r="43" spans="2:8" ht="15">
      <c r="B43" s="16">
        <v>5</v>
      </c>
      <c r="C43" s="16">
        <v>8</v>
      </c>
      <c r="D43" s="16">
        <v>0.75</v>
      </c>
      <c r="E43" s="16">
        <v>4.5</v>
      </c>
      <c r="F43" s="16">
        <v>4</v>
      </c>
      <c r="G43" s="16">
        <v>5</v>
      </c>
      <c r="H43" s="16">
        <v>8.5</v>
      </c>
    </row>
    <row r="44" spans="2:8" ht="15">
      <c r="B44" s="16">
        <v>6</v>
      </c>
      <c r="C44" s="16">
        <v>12</v>
      </c>
      <c r="D44" s="16">
        <v>0.75</v>
      </c>
      <c r="E44" s="16">
        <v>4.75</v>
      </c>
      <c r="F44" s="16">
        <v>4.25</v>
      </c>
      <c r="G44" s="16">
        <v>6</v>
      </c>
      <c r="H44" s="16">
        <v>9.875</v>
      </c>
    </row>
    <row r="45" spans="2:8" ht="15">
      <c r="B45" s="16">
        <v>8</v>
      </c>
      <c r="C45" s="16">
        <v>12</v>
      </c>
      <c r="D45" s="16">
        <v>0.875</v>
      </c>
      <c r="E45" s="16">
        <v>5.25</v>
      </c>
      <c r="F45" s="16">
        <v>4.75</v>
      </c>
      <c r="G45" s="16">
        <v>8</v>
      </c>
      <c r="H45" s="16">
        <v>12.125</v>
      </c>
    </row>
    <row r="46" spans="2:8" ht="15">
      <c r="B46" s="16">
        <v>10</v>
      </c>
      <c r="C46" s="16">
        <v>16</v>
      </c>
      <c r="D46" s="16">
        <v>1</v>
      </c>
      <c r="E46" s="16">
        <v>6</v>
      </c>
      <c r="F46" s="16">
        <v>5.25</v>
      </c>
      <c r="G46" s="16">
        <v>10</v>
      </c>
      <c r="H46" s="16">
        <v>14.25</v>
      </c>
    </row>
    <row r="47" spans="2:8" ht="15">
      <c r="B47" s="16">
        <v>12</v>
      </c>
      <c r="C47" s="16">
        <v>16</v>
      </c>
      <c r="D47" s="16">
        <v>1.125</v>
      </c>
      <c r="E47" s="16">
        <v>6.5</v>
      </c>
      <c r="F47" s="16">
        <v>5.75</v>
      </c>
      <c r="G47" s="16">
        <v>12</v>
      </c>
      <c r="H47" s="16">
        <v>16.625</v>
      </c>
    </row>
    <row r="48" spans="2:8" ht="15">
      <c r="B48" s="16">
        <v>14</v>
      </c>
      <c r="C48" s="16">
        <v>20</v>
      </c>
      <c r="D48" s="16">
        <v>1.125</v>
      </c>
      <c r="E48" s="16">
        <v>6.75</v>
      </c>
      <c r="F48" s="16">
        <v>6</v>
      </c>
      <c r="G48" s="16">
        <v>13.25</v>
      </c>
      <c r="H48" s="16">
        <v>19.125</v>
      </c>
    </row>
    <row r="49" spans="2:8" ht="15">
      <c r="B49" s="16">
        <v>16</v>
      </c>
      <c r="C49" s="16">
        <v>20</v>
      </c>
      <c r="D49" s="16">
        <v>1.25</v>
      </c>
      <c r="E49" s="16">
        <v>7.25</v>
      </c>
      <c r="F49" s="16">
        <v>6.5</v>
      </c>
      <c r="G49" s="16">
        <v>15.25</v>
      </c>
      <c r="H49" s="16">
        <v>21.25</v>
      </c>
    </row>
    <row r="50" spans="2:8" ht="15">
      <c r="B50" s="16">
        <v>18</v>
      </c>
      <c r="C50" s="16">
        <v>24</v>
      </c>
      <c r="D50" s="16">
        <v>1.25</v>
      </c>
      <c r="E50" s="16">
        <v>7.5</v>
      </c>
      <c r="F50" s="16">
        <v>6.75</v>
      </c>
      <c r="G50" s="16">
        <v>17</v>
      </c>
      <c r="H50" s="16">
        <v>23.5</v>
      </c>
    </row>
    <row r="51" spans="2:8" ht="15">
      <c r="B51" s="16">
        <v>20</v>
      </c>
      <c r="C51" s="16">
        <v>24</v>
      </c>
      <c r="D51" s="16">
        <v>1.25</v>
      </c>
      <c r="E51" s="16">
        <v>8</v>
      </c>
      <c r="F51" s="16">
        <v>7</v>
      </c>
      <c r="G51" s="16">
        <v>19</v>
      </c>
      <c r="H51" s="16">
        <v>25.75</v>
      </c>
    </row>
    <row r="52" spans="2:8" ht="15">
      <c r="B52" s="16">
        <v>22</v>
      </c>
      <c r="C52" s="16">
        <v>24</v>
      </c>
      <c r="D52" s="16">
        <v>1.5</v>
      </c>
      <c r="E52" s="16">
        <v>8.75</v>
      </c>
      <c r="F52" s="16">
        <v>7.5</v>
      </c>
      <c r="G52" s="16">
        <v>21</v>
      </c>
      <c r="H52" s="16">
        <v>27.75</v>
      </c>
    </row>
    <row r="53" spans="2:8" ht="15">
      <c r="B53" s="16">
        <v>24</v>
      </c>
      <c r="C53" s="16">
        <v>24</v>
      </c>
      <c r="D53" s="16">
        <v>1.5</v>
      </c>
      <c r="E53" s="16">
        <v>9</v>
      </c>
      <c r="F53" s="16">
        <v>7.75</v>
      </c>
      <c r="G53" s="16">
        <v>23</v>
      </c>
      <c r="H53" s="16">
        <v>30.5</v>
      </c>
    </row>
  </sheetData>
  <sheetProtection/>
  <mergeCells count="8">
    <mergeCell ref="C5:H5"/>
    <mergeCell ref="C30:H30"/>
    <mergeCell ref="C31:D31"/>
    <mergeCell ref="E31:F31"/>
    <mergeCell ref="G31:H31"/>
    <mergeCell ref="C6:D6"/>
    <mergeCell ref="E6:F6"/>
    <mergeCell ref="G6:H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ABRECHT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C. (Mike) Albrecht</dc:creator>
  <cp:keywords/>
  <dc:description>Copyright 2001</dc:description>
  <cp:lastModifiedBy>MIke Albrecht</cp:lastModifiedBy>
  <dcterms:created xsi:type="dcterms:W3CDTF">2001-10-03T16:49:47Z</dcterms:created>
  <dcterms:modified xsi:type="dcterms:W3CDTF">2019-01-29T16:45:07Z</dcterms:modified>
  <cp:category/>
  <cp:version/>
  <cp:contentType/>
  <cp:contentStatus/>
</cp:coreProperties>
</file>